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ilo.org\gva\EMPLOYMENT\DEVINVEST\COMMON\Cheong\Trade and Emp Manual\Final Training Manual\Data and Tables\"/>
    </mc:Choice>
  </mc:AlternateContent>
  <bookViews>
    <workbookView xWindow="480" yWindow="135" windowWidth="18195" windowHeight="11760"/>
  </bookViews>
  <sheets>
    <sheet name="Units 1 &amp; 2" sheetId="1" r:id="rId1"/>
    <sheet name="Unit 3" sheetId="4" r:id="rId2"/>
    <sheet name="Unit 4 (Import Shock)" sheetId="5" r:id="rId3"/>
    <sheet name="Unit 4 (Export Shock)" sheetId="6" r:id="rId4"/>
    <sheet name="Unit 5" sheetId="7" r:id="rId5"/>
    <sheet name="IDN SAM 2008" sheetId="8" r:id="rId6"/>
  </sheets>
  <calcPr calcId="152511"/>
</workbook>
</file>

<file path=xl/calcChain.xml><?xml version="1.0" encoding="utf-8"?>
<calcChain xmlns="http://schemas.openxmlformats.org/spreadsheetml/2006/main">
  <c r="J48" i="7" l="1"/>
  <c r="C37" i="7"/>
  <c r="C34" i="7"/>
  <c r="CY113" i="8"/>
  <c r="CW113" i="8"/>
  <c r="CU113" i="8"/>
  <c r="CS113" i="8"/>
  <c r="CQ113" i="8"/>
  <c r="CO113" i="8"/>
  <c r="CM113" i="8"/>
  <c r="CK113" i="8"/>
  <c r="CI113" i="8"/>
  <c r="CG113" i="8"/>
  <c r="CE113" i="8"/>
  <c r="CC113" i="8"/>
  <c r="CA113" i="8"/>
  <c r="BY113" i="8"/>
  <c r="BW113" i="8"/>
  <c r="BU113" i="8"/>
  <c r="BS113" i="8"/>
  <c r="BQ113" i="8"/>
  <c r="BO113" i="8"/>
  <c r="BM113" i="8"/>
  <c r="BK113" i="8"/>
  <c r="BI113" i="8"/>
  <c r="BG113" i="8"/>
  <c r="BE113" i="8"/>
  <c r="BC113" i="8"/>
  <c r="BA113" i="8"/>
  <c r="AY113" i="8"/>
  <c r="AW113" i="8"/>
  <c r="AU113" i="8"/>
  <c r="AS113" i="8"/>
  <c r="AQ113" i="8"/>
  <c r="AO113" i="8"/>
  <c r="AM113" i="8"/>
  <c r="AK113" i="8"/>
  <c r="AI113" i="8"/>
  <c r="AG113" i="8"/>
  <c r="AE113" i="8"/>
  <c r="AC113" i="8"/>
  <c r="AA113" i="8"/>
  <c r="Y113" i="8"/>
  <c r="W113" i="8"/>
  <c r="U113" i="8"/>
  <c r="S113" i="8"/>
  <c r="Q113" i="8"/>
  <c r="O113" i="8"/>
  <c r="M113" i="8"/>
  <c r="K113" i="8"/>
  <c r="I113" i="8"/>
  <c r="G113" i="8"/>
  <c r="E113" i="8"/>
  <c r="CZ111" i="8"/>
  <c r="CZ113" i="8" s="1"/>
  <c r="CY111" i="8"/>
  <c r="CX111" i="8"/>
  <c r="CX113" i="8" s="1"/>
  <c r="CW111" i="8"/>
  <c r="CV111" i="8"/>
  <c r="CV113" i="8" s="1"/>
  <c r="CU111" i="8"/>
  <c r="CT111" i="8"/>
  <c r="CT113" i="8" s="1"/>
  <c r="CS111" i="8"/>
  <c r="CR111" i="8"/>
  <c r="CR113" i="8" s="1"/>
  <c r="CQ111" i="8"/>
  <c r="CP111" i="8"/>
  <c r="CP113" i="8" s="1"/>
  <c r="CO111" i="8"/>
  <c r="CN111" i="8"/>
  <c r="CN113" i="8" s="1"/>
  <c r="CM111" i="8"/>
  <c r="CL111" i="8"/>
  <c r="CL113" i="8" s="1"/>
  <c r="CK111" i="8"/>
  <c r="CJ111" i="8"/>
  <c r="CJ113" i="8" s="1"/>
  <c r="CI111" i="8"/>
  <c r="CH111" i="8"/>
  <c r="CH113" i="8" s="1"/>
  <c r="CG111" i="8"/>
  <c r="CF111" i="8"/>
  <c r="CF113" i="8" s="1"/>
  <c r="CE111" i="8"/>
  <c r="CD111" i="8"/>
  <c r="CD113" i="8" s="1"/>
  <c r="CC111" i="8"/>
  <c r="CB111" i="8"/>
  <c r="CB113" i="8" s="1"/>
  <c r="CA111" i="8"/>
  <c r="BZ111" i="8"/>
  <c r="BZ113" i="8" s="1"/>
  <c r="BY111" i="8"/>
  <c r="BX111" i="8"/>
  <c r="BX113" i="8" s="1"/>
  <c r="BW111" i="8"/>
  <c r="BV111" i="8"/>
  <c r="BV113" i="8" s="1"/>
  <c r="BU111" i="8"/>
  <c r="BT111" i="8"/>
  <c r="BT113" i="8" s="1"/>
  <c r="BS111" i="8"/>
  <c r="BR111" i="8"/>
  <c r="BR113" i="8" s="1"/>
  <c r="BQ111" i="8"/>
  <c r="BP111" i="8"/>
  <c r="BP113" i="8" s="1"/>
  <c r="BO111" i="8"/>
  <c r="BN111" i="8"/>
  <c r="BN113" i="8" s="1"/>
  <c r="BM111" i="8"/>
  <c r="BL111" i="8"/>
  <c r="BL113" i="8" s="1"/>
  <c r="BK111" i="8"/>
  <c r="BJ111" i="8"/>
  <c r="BJ113" i="8" s="1"/>
  <c r="BI111" i="8"/>
  <c r="BH111" i="8"/>
  <c r="BH113" i="8" s="1"/>
  <c r="BG111" i="8"/>
  <c r="BF111" i="8"/>
  <c r="BF113" i="8" s="1"/>
  <c r="BE111" i="8"/>
  <c r="BD111" i="8"/>
  <c r="BD113" i="8" s="1"/>
  <c r="BC111" i="8"/>
  <c r="BB111" i="8"/>
  <c r="BB113" i="8" s="1"/>
  <c r="BA111" i="8"/>
  <c r="AZ111" i="8"/>
  <c r="AZ113" i="8" s="1"/>
  <c r="AY111" i="8"/>
  <c r="AX111" i="8"/>
  <c r="AX113" i="8" s="1"/>
  <c r="AW111" i="8"/>
  <c r="AV111" i="8"/>
  <c r="AV113" i="8" s="1"/>
  <c r="AU111" i="8"/>
  <c r="AT111" i="8"/>
  <c r="AT113" i="8" s="1"/>
  <c r="AS111" i="8"/>
  <c r="AR111" i="8"/>
  <c r="AR113" i="8" s="1"/>
  <c r="AQ111" i="8"/>
  <c r="AP111" i="8"/>
  <c r="AP113" i="8" s="1"/>
  <c r="AO111" i="8"/>
  <c r="AN111" i="8"/>
  <c r="AN113" i="8" s="1"/>
  <c r="AM111" i="8"/>
  <c r="AL111" i="8"/>
  <c r="AL113" i="8" s="1"/>
  <c r="AK111" i="8"/>
  <c r="AJ111" i="8"/>
  <c r="AJ113" i="8" s="1"/>
  <c r="AI111" i="8"/>
  <c r="AH111" i="8"/>
  <c r="AH113" i="8" s="1"/>
  <c r="AG111" i="8"/>
  <c r="AF111" i="8"/>
  <c r="AF113" i="8" s="1"/>
  <c r="AE111" i="8"/>
  <c r="AD111" i="8"/>
  <c r="AD113" i="8" s="1"/>
  <c r="AC111" i="8"/>
  <c r="AB111" i="8"/>
  <c r="AB113" i="8" s="1"/>
  <c r="AA111" i="8"/>
  <c r="Z111" i="8"/>
  <c r="Z113" i="8" s="1"/>
  <c r="Y111" i="8"/>
  <c r="X111" i="8"/>
  <c r="X113" i="8" s="1"/>
  <c r="W111" i="8"/>
  <c r="V111" i="8"/>
  <c r="V113" i="8" s="1"/>
  <c r="U111" i="8"/>
  <c r="T111" i="8"/>
  <c r="T113" i="8" s="1"/>
  <c r="S111" i="8"/>
  <c r="R111" i="8"/>
  <c r="R113" i="8" s="1"/>
  <c r="Q111" i="8"/>
  <c r="P111" i="8"/>
  <c r="P113" i="8" s="1"/>
  <c r="O111" i="8"/>
  <c r="N111" i="8"/>
  <c r="N113" i="8" s="1"/>
  <c r="M111" i="8"/>
  <c r="L111" i="8"/>
  <c r="L113" i="8" s="1"/>
  <c r="K111" i="8"/>
  <c r="J111" i="8"/>
  <c r="J113" i="8" s="1"/>
  <c r="I111" i="8"/>
  <c r="H111" i="8"/>
  <c r="H113" i="8" s="1"/>
  <c r="G111" i="8"/>
  <c r="F111" i="8"/>
  <c r="F113" i="8" s="1"/>
  <c r="E111" i="8"/>
  <c r="D111" i="8"/>
  <c r="D113" i="8" s="1"/>
  <c r="DA110" i="8"/>
  <c r="DC110" i="8" s="1"/>
  <c r="DA109" i="8"/>
  <c r="DC109" i="8" s="1"/>
  <c r="DA108" i="8"/>
  <c r="DC108" i="8" s="1"/>
  <c r="DA107" i="8"/>
  <c r="DC107" i="8" s="1"/>
  <c r="DA106" i="8"/>
  <c r="DC106" i="8" s="1"/>
  <c r="DA105" i="8"/>
  <c r="DC105" i="8" s="1"/>
  <c r="DA104" i="8"/>
  <c r="DC104" i="8" s="1"/>
  <c r="DA103" i="8"/>
  <c r="DC103" i="8" s="1"/>
  <c r="DA102" i="8"/>
  <c r="DC102" i="8" s="1"/>
  <c r="DA101" i="8"/>
  <c r="DC101" i="8" s="1"/>
  <c r="DA100" i="8"/>
  <c r="DC100" i="8" s="1"/>
  <c r="DA99" i="8"/>
  <c r="DC99" i="8" s="1"/>
  <c r="DA98" i="8"/>
  <c r="DC98" i="8" s="1"/>
  <c r="DA97" i="8"/>
  <c r="DC97" i="8" s="1"/>
  <c r="DA96" i="8"/>
  <c r="DC96" i="8" s="1"/>
  <c r="DA95" i="8"/>
  <c r="DC95" i="8" s="1"/>
  <c r="DA94" i="8"/>
  <c r="DC94" i="8" s="1"/>
  <c r="DA93" i="8"/>
  <c r="DC93" i="8" s="1"/>
  <c r="DA92" i="8"/>
  <c r="DC92" i="8" s="1"/>
  <c r="DA91" i="8"/>
  <c r="DC91" i="8" s="1"/>
  <c r="DA90" i="8"/>
  <c r="DC90" i="8" s="1"/>
  <c r="DA89" i="8"/>
  <c r="DC89" i="8" s="1"/>
  <c r="DA88" i="8"/>
  <c r="DC88" i="8" s="1"/>
  <c r="DA87" i="8"/>
  <c r="DC87" i="8" s="1"/>
  <c r="DA86" i="8"/>
  <c r="DC86" i="8" s="1"/>
  <c r="DA85" i="8"/>
  <c r="DC85" i="8" s="1"/>
  <c r="DA84" i="8"/>
  <c r="DC84" i="8" s="1"/>
  <c r="DA83" i="8"/>
  <c r="DC83" i="8" s="1"/>
  <c r="DA82" i="8"/>
  <c r="DC82" i="8" s="1"/>
  <c r="DA81" i="8"/>
  <c r="DC81" i="8" s="1"/>
  <c r="DA80" i="8"/>
  <c r="DC80" i="8" s="1"/>
  <c r="DA79" i="8"/>
  <c r="DC79" i="8" s="1"/>
  <c r="DA78" i="8"/>
  <c r="DC78" i="8" s="1"/>
  <c r="DA77" i="8"/>
  <c r="DC77" i="8" s="1"/>
  <c r="DA76" i="8"/>
  <c r="DC76" i="8" s="1"/>
  <c r="DA75" i="8"/>
  <c r="DC75" i="8" s="1"/>
  <c r="DA74" i="8"/>
  <c r="DC74" i="8" s="1"/>
  <c r="DA73" i="8"/>
  <c r="DC73" i="8" s="1"/>
  <c r="DA72" i="8"/>
  <c r="DC72" i="8" s="1"/>
  <c r="DA71" i="8"/>
  <c r="DC71" i="8" s="1"/>
  <c r="DA70" i="8"/>
  <c r="DC70" i="8" s="1"/>
  <c r="DA69" i="8"/>
  <c r="DC69" i="8" s="1"/>
  <c r="DA68" i="8"/>
  <c r="DC68" i="8" s="1"/>
  <c r="DA67" i="8"/>
  <c r="DC67" i="8" s="1"/>
  <c r="DA66" i="8"/>
  <c r="DC66" i="8" s="1"/>
  <c r="DA65" i="8"/>
  <c r="DC65" i="8" s="1"/>
  <c r="DA64" i="8"/>
  <c r="DC64" i="8" s="1"/>
  <c r="DA63" i="8"/>
  <c r="DC63" i="8" s="1"/>
  <c r="DA62" i="8"/>
  <c r="DC62" i="8" s="1"/>
  <c r="DA61" i="8"/>
  <c r="DC61" i="8" s="1"/>
  <c r="DA60" i="8"/>
  <c r="DC60" i="8" s="1"/>
  <c r="DA59" i="8"/>
  <c r="DC59" i="8" s="1"/>
  <c r="DA58" i="8"/>
  <c r="DC58" i="8" s="1"/>
  <c r="DA57" i="8"/>
  <c r="DC57" i="8" s="1"/>
  <c r="DA56" i="8"/>
  <c r="DC56" i="8" s="1"/>
  <c r="DA55" i="8"/>
  <c r="DC55" i="8" s="1"/>
  <c r="DA54" i="8"/>
  <c r="DC54" i="8" s="1"/>
  <c r="DA53" i="8"/>
  <c r="DC53" i="8" s="1"/>
  <c r="DA52" i="8"/>
  <c r="DC52" i="8" s="1"/>
  <c r="DA51" i="8"/>
  <c r="DC51" i="8" s="1"/>
  <c r="DA50" i="8"/>
  <c r="DC50" i="8" s="1"/>
  <c r="DA49" i="8"/>
  <c r="DC49" i="8" s="1"/>
  <c r="DA48" i="8"/>
  <c r="DC48" i="8" s="1"/>
  <c r="DA47" i="8"/>
  <c r="DC47" i="8" s="1"/>
  <c r="DA46" i="8"/>
  <c r="DC46" i="8" s="1"/>
  <c r="DA45" i="8"/>
  <c r="DC45" i="8" s="1"/>
  <c r="DA44" i="8"/>
  <c r="DC44" i="8" s="1"/>
  <c r="DA43" i="8"/>
  <c r="DC43" i="8" s="1"/>
  <c r="DA42" i="8"/>
  <c r="DC42" i="8" s="1"/>
  <c r="DA41" i="8"/>
  <c r="DC41" i="8" s="1"/>
  <c r="DA40" i="8"/>
  <c r="DC40" i="8" s="1"/>
  <c r="DA39" i="8"/>
  <c r="DC39" i="8" s="1"/>
  <c r="DA38" i="8"/>
  <c r="DC38" i="8" s="1"/>
  <c r="DA37" i="8"/>
  <c r="DC37" i="8" s="1"/>
  <c r="DA36" i="8"/>
  <c r="DC36" i="8" s="1"/>
  <c r="DA35" i="8"/>
  <c r="DC35" i="8" s="1"/>
  <c r="DA34" i="8"/>
  <c r="DC34" i="8" s="1"/>
  <c r="DA33" i="8"/>
  <c r="DC33" i="8" s="1"/>
  <c r="DA32" i="8"/>
  <c r="DC32" i="8" s="1"/>
  <c r="DA31" i="8"/>
  <c r="DC31" i="8" s="1"/>
  <c r="DA30" i="8"/>
  <c r="DC30" i="8" s="1"/>
  <c r="DA29" i="8"/>
  <c r="DC29" i="8" s="1"/>
  <c r="DA28" i="8"/>
  <c r="DC28" i="8" s="1"/>
  <c r="DA27" i="8"/>
  <c r="DC27" i="8" s="1"/>
  <c r="DA26" i="8"/>
  <c r="DC26" i="8" s="1"/>
  <c r="DA25" i="8"/>
  <c r="DC25" i="8" s="1"/>
  <c r="DA24" i="8"/>
  <c r="DC24" i="8" s="1"/>
  <c r="DA23" i="8"/>
  <c r="DC23" i="8" s="1"/>
  <c r="DA22" i="8"/>
  <c r="DC22" i="8" s="1"/>
  <c r="DA21" i="8"/>
  <c r="DC21" i="8" s="1"/>
  <c r="DA20" i="8"/>
  <c r="DC20" i="8" s="1"/>
  <c r="DA19" i="8"/>
  <c r="DC19" i="8" s="1"/>
  <c r="DA18" i="8"/>
  <c r="DC18" i="8" s="1"/>
  <c r="DA17" i="8"/>
  <c r="DC17" i="8" s="1"/>
  <c r="DA16" i="8"/>
  <c r="DC16" i="8" s="1"/>
  <c r="DA15" i="8"/>
  <c r="DC15" i="8" s="1"/>
  <c r="DA14" i="8"/>
  <c r="DC14" i="8" s="1"/>
  <c r="DA13" i="8"/>
  <c r="DC13" i="8" s="1"/>
  <c r="DA12" i="8"/>
  <c r="DC12" i="8" s="1"/>
  <c r="DA11" i="8"/>
  <c r="DC11" i="8" s="1"/>
  <c r="DA10" i="8"/>
  <c r="DC10" i="8" s="1"/>
  <c r="D35" i="7" l="1"/>
  <c r="E36" i="7"/>
  <c r="D34" i="7"/>
  <c r="K48" i="7" s="1"/>
  <c r="E34" i="7"/>
  <c r="L48" i="7" s="1"/>
  <c r="K49" i="7" l="1"/>
  <c r="K62" i="7" s="1"/>
  <c r="L61" i="7"/>
  <c r="K61" i="7"/>
  <c r="J61" i="7"/>
  <c r="C48" i="7"/>
  <c r="C61" i="7" s="1"/>
  <c r="D36" i="7"/>
  <c r="D37" i="7"/>
  <c r="D48" i="7" s="1"/>
  <c r="D61" i="7" s="1"/>
  <c r="C36" i="7"/>
  <c r="E35" i="7"/>
  <c r="L49" i="7" s="1"/>
  <c r="E37" i="7"/>
  <c r="E48" i="7" s="1"/>
  <c r="E61" i="7" s="1"/>
  <c r="C35" i="7"/>
  <c r="J49" i="7" s="1"/>
  <c r="K50" i="7" l="1"/>
  <c r="K63" i="7" s="1"/>
  <c r="J50" i="7"/>
  <c r="L50" i="7"/>
  <c r="L63" i="7" s="1"/>
  <c r="C49" i="7"/>
  <c r="C62" i="7" s="1"/>
  <c r="J62" i="7"/>
  <c r="D50" i="7"/>
  <c r="D63" i="7" s="1"/>
  <c r="E50" i="7"/>
  <c r="E63" i="7" s="1"/>
  <c r="D49" i="7"/>
  <c r="D62" i="7" s="1"/>
  <c r="L62" i="7"/>
  <c r="E49" i="7"/>
  <c r="E62" i="7" s="1"/>
  <c r="J63" i="7"/>
  <c r="C50" i="7"/>
  <c r="C63" i="7" s="1"/>
  <c r="J69" i="7" l="1" a="1"/>
  <c r="K71" i="7" s="1"/>
  <c r="C69" i="7" a="1"/>
  <c r="E70" i="7" s="1"/>
  <c r="K69" i="7" l="1"/>
  <c r="J69" i="7"/>
  <c r="J71" i="7"/>
  <c r="K70" i="7"/>
  <c r="L69" i="7"/>
  <c r="J70" i="7"/>
  <c r="L71" i="7"/>
  <c r="L70" i="7"/>
  <c r="C69" i="7"/>
  <c r="E77" i="7" s="1"/>
  <c r="E69" i="7"/>
  <c r="D70" i="7"/>
  <c r="E71" i="7"/>
  <c r="C71" i="7"/>
  <c r="D71" i="7"/>
  <c r="D69" i="7"/>
  <c r="C70" i="7"/>
  <c r="M69" i="7" l="1"/>
  <c r="J84" i="7" s="1"/>
  <c r="C72" i="7"/>
  <c r="D84" i="7" s="1"/>
  <c r="E72" i="7"/>
  <c r="F84" i="7" s="1"/>
  <c r="K77" i="7"/>
  <c r="M71" i="7"/>
  <c r="J86" i="7" s="1"/>
  <c r="M70" i="7"/>
  <c r="J85" i="7" s="1"/>
  <c r="D72" i="7"/>
  <c r="E84" i="7" s="1"/>
  <c r="F45" i="6" l="1"/>
  <c r="G45" i="6"/>
  <c r="H45" i="6"/>
  <c r="F46" i="6"/>
  <c r="G46" i="6"/>
  <c r="H46" i="6"/>
  <c r="G44" i="6"/>
  <c r="H44" i="6"/>
  <c r="F44" i="6"/>
  <c r="D46" i="6"/>
  <c r="C45" i="6"/>
  <c r="B44" i="6"/>
  <c r="C36" i="6"/>
  <c r="D36" i="6" s="1"/>
  <c r="E36" i="6" s="1"/>
  <c r="F36" i="6" s="1"/>
  <c r="F51" i="6" s="1"/>
  <c r="C35" i="6"/>
  <c r="D35" i="6" s="1"/>
  <c r="E35" i="6" s="1"/>
  <c r="F35" i="6" s="1"/>
  <c r="F50" i="6" s="1"/>
  <c r="F42" i="5"/>
  <c r="F41" i="5"/>
  <c r="D37" i="5"/>
  <c r="C36" i="5"/>
  <c r="B35" i="5"/>
  <c r="F36" i="5"/>
  <c r="G36" i="5"/>
  <c r="H36" i="5"/>
  <c r="F37" i="5"/>
  <c r="G37" i="5"/>
  <c r="H37" i="5"/>
  <c r="G35" i="5"/>
  <c r="H35" i="5"/>
  <c r="F35" i="5"/>
  <c r="B50" i="6" l="1" a="1"/>
  <c r="B52" i="6" s="1"/>
  <c r="D98" i="4"/>
  <c r="C97" i="4"/>
  <c r="B96" i="4"/>
  <c r="B41" i="5" a="1"/>
  <c r="C43" i="5" s="1"/>
  <c r="C26" i="5"/>
  <c r="D26" i="5" s="1"/>
  <c r="E26" i="5" s="1"/>
  <c r="G26" i="5" s="1"/>
  <c r="L5" i="5"/>
  <c r="C27" i="5" s="1"/>
  <c r="D27" i="5" s="1"/>
  <c r="E27" i="5" s="1"/>
  <c r="G27" i="5" s="1"/>
  <c r="L6" i="5"/>
  <c r="C28" i="5" s="1"/>
  <c r="D28" i="5" s="1"/>
  <c r="E28" i="5" s="1"/>
  <c r="G28" i="5" s="1"/>
  <c r="L4" i="5"/>
  <c r="D50" i="6" l="1"/>
  <c r="C51" i="6"/>
  <c r="D51" i="6"/>
  <c r="B50" i="6"/>
  <c r="C50" i="6"/>
  <c r="C52" i="6"/>
  <c r="D52" i="6"/>
  <c r="B51" i="6"/>
  <c r="B41" i="5"/>
  <c r="C42" i="5"/>
  <c r="D43" i="5"/>
  <c r="C41" i="5"/>
  <c r="D42" i="5"/>
  <c r="D41" i="5"/>
  <c r="B43" i="5"/>
  <c r="B42" i="5"/>
  <c r="L7" i="5"/>
  <c r="H50" i="6" l="1" a="1"/>
  <c r="H50" i="6" s="1"/>
  <c r="H41" i="5" a="1"/>
  <c r="H51" i="6" l="1"/>
  <c r="H52" i="6"/>
  <c r="H41" i="5"/>
  <c r="H43" i="5"/>
  <c r="H42" i="5"/>
  <c r="H53" i="6" l="1"/>
  <c r="H44" i="5"/>
  <c r="M55" i="4"/>
  <c r="L55" i="4"/>
  <c r="K55" i="4"/>
  <c r="K72" i="4" s="1"/>
  <c r="J55" i="4"/>
  <c r="I55" i="4"/>
  <c r="H55" i="4"/>
  <c r="G55" i="4"/>
  <c r="F55" i="4"/>
  <c r="E55" i="4"/>
  <c r="D55" i="4"/>
  <c r="C55" i="4"/>
  <c r="B55" i="4"/>
  <c r="M54" i="4"/>
  <c r="M71" i="4" s="1"/>
  <c r="L54" i="4"/>
  <c r="K54" i="4"/>
  <c r="J54" i="4"/>
  <c r="I54" i="4"/>
  <c r="H54" i="4"/>
  <c r="G54" i="4"/>
  <c r="F54" i="4"/>
  <c r="E54" i="4"/>
  <c r="D54" i="4"/>
  <c r="C54" i="4"/>
  <c r="B54" i="4"/>
  <c r="M53" i="4"/>
  <c r="L53" i="4"/>
  <c r="K53" i="4"/>
  <c r="J53" i="4"/>
  <c r="I53" i="4"/>
  <c r="H53" i="4"/>
  <c r="G53" i="4"/>
  <c r="F53" i="4"/>
  <c r="E53" i="4"/>
  <c r="D53" i="4"/>
  <c r="C53" i="4"/>
  <c r="B53" i="4"/>
  <c r="M52" i="4"/>
  <c r="M69" i="4" s="1"/>
  <c r="L52" i="4"/>
  <c r="K52" i="4"/>
  <c r="K69" i="4" s="1"/>
  <c r="J52" i="4"/>
  <c r="I52" i="4"/>
  <c r="H52" i="4"/>
  <c r="G52" i="4"/>
  <c r="F52" i="4"/>
  <c r="E52" i="4"/>
  <c r="D52" i="4"/>
  <c r="C52" i="4"/>
  <c r="B52" i="4"/>
  <c r="M51" i="4"/>
  <c r="M68" i="4" s="1"/>
  <c r="L51" i="4"/>
  <c r="K51" i="4"/>
  <c r="J51" i="4"/>
  <c r="I51" i="4"/>
  <c r="H51" i="4"/>
  <c r="G51" i="4"/>
  <c r="F51" i="4"/>
  <c r="E51" i="4"/>
  <c r="D51" i="4"/>
  <c r="C51" i="4"/>
  <c r="B51" i="4"/>
  <c r="M50" i="4"/>
  <c r="L50" i="4"/>
  <c r="K50" i="4"/>
  <c r="J50" i="4"/>
  <c r="I50" i="4"/>
  <c r="H50" i="4"/>
  <c r="G50" i="4"/>
  <c r="F50" i="4"/>
  <c r="E50" i="4"/>
  <c r="D50" i="4"/>
  <c r="C50" i="4"/>
  <c r="B50" i="4"/>
  <c r="M49" i="4"/>
  <c r="M66" i="4" s="1"/>
  <c r="L49" i="4"/>
  <c r="K49" i="4"/>
  <c r="J49" i="4"/>
  <c r="I49" i="4"/>
  <c r="H49" i="4"/>
  <c r="G49" i="4"/>
  <c r="F49" i="4"/>
  <c r="E49" i="4"/>
  <c r="D49" i="4"/>
  <c r="C49" i="4"/>
  <c r="B49" i="4"/>
  <c r="M48" i="4"/>
  <c r="L48" i="4"/>
  <c r="K48" i="4"/>
  <c r="J48" i="4"/>
  <c r="I48" i="4"/>
  <c r="H48" i="4"/>
  <c r="G48" i="4"/>
  <c r="F48" i="4"/>
  <c r="E48" i="4"/>
  <c r="D48" i="4"/>
  <c r="C48" i="4"/>
  <c r="B48" i="4"/>
  <c r="M47" i="4"/>
  <c r="L47" i="4"/>
  <c r="K47" i="4"/>
  <c r="K64" i="4" s="1"/>
  <c r="J47" i="4"/>
  <c r="I47" i="4"/>
  <c r="H47" i="4"/>
  <c r="G47" i="4"/>
  <c r="F47" i="4"/>
  <c r="E47" i="4"/>
  <c r="D47" i="4"/>
  <c r="C47" i="4"/>
  <c r="B47" i="4"/>
  <c r="M46" i="4"/>
  <c r="M63" i="4" s="1"/>
  <c r="L46" i="4"/>
  <c r="K46" i="4"/>
  <c r="J46" i="4"/>
  <c r="I46" i="4"/>
  <c r="H46" i="4"/>
  <c r="G46" i="4"/>
  <c r="F46" i="4"/>
  <c r="E46" i="4"/>
  <c r="D46" i="4"/>
  <c r="C46" i="4"/>
  <c r="B46" i="4"/>
  <c r="M45" i="4"/>
  <c r="M62" i="4" s="1"/>
  <c r="L45" i="4"/>
  <c r="K45" i="4"/>
  <c r="J45" i="4"/>
  <c r="I45" i="4"/>
  <c r="H45" i="4"/>
  <c r="G45" i="4"/>
  <c r="F45" i="4"/>
  <c r="E45" i="4"/>
  <c r="D45" i="4"/>
  <c r="C45" i="4"/>
  <c r="B45" i="4"/>
  <c r="M44" i="4"/>
  <c r="M61" i="4" s="1"/>
  <c r="L44" i="4"/>
  <c r="K44" i="4"/>
  <c r="K61" i="4" s="1"/>
  <c r="J44" i="4"/>
  <c r="I44" i="4"/>
  <c r="H44" i="4"/>
  <c r="G44" i="4"/>
  <c r="F44" i="4"/>
  <c r="E44" i="4"/>
  <c r="D44" i="4"/>
  <c r="C44" i="4"/>
  <c r="M72" i="4"/>
  <c r="K71" i="4"/>
  <c r="M70" i="4"/>
  <c r="K70" i="4"/>
  <c r="K68" i="4"/>
  <c r="M67" i="4"/>
  <c r="K66" i="4"/>
  <c r="M65" i="4"/>
  <c r="M64" i="4"/>
  <c r="K62" i="4"/>
  <c r="B44" i="4"/>
  <c r="C31" i="1"/>
  <c r="L72" i="4"/>
  <c r="L71" i="4"/>
  <c r="L70" i="4"/>
  <c r="L69" i="4"/>
  <c r="L68" i="4"/>
  <c r="L67" i="4"/>
  <c r="K67" i="4"/>
  <c r="L66" i="4"/>
  <c r="L65" i="4"/>
  <c r="K65" i="4"/>
  <c r="L64" i="4"/>
  <c r="L63" i="4"/>
  <c r="K63" i="4"/>
  <c r="L62" i="4"/>
  <c r="L61" i="4"/>
  <c r="M39" i="4"/>
  <c r="L39" i="4"/>
  <c r="K39" i="4"/>
  <c r="M22" i="4"/>
  <c r="L22" i="4"/>
  <c r="K22" i="4"/>
  <c r="J22" i="4"/>
  <c r="J31" i="4" s="1"/>
  <c r="I22" i="4"/>
  <c r="I33" i="4" s="1"/>
  <c r="H22" i="4"/>
  <c r="H33" i="4" s="1"/>
  <c r="H67" i="4" s="1"/>
  <c r="G22" i="4"/>
  <c r="G27" i="4" s="1"/>
  <c r="F22" i="4"/>
  <c r="F29" i="4" s="1"/>
  <c r="E22" i="4"/>
  <c r="E38" i="4" s="1"/>
  <c r="D22" i="4"/>
  <c r="D30" i="4" s="1"/>
  <c r="D64" i="4" s="1"/>
  <c r="C22" i="4"/>
  <c r="C31" i="4" s="1"/>
  <c r="C65" i="4" s="1"/>
  <c r="B22" i="4"/>
  <c r="B35" i="4" s="1"/>
  <c r="N21" i="4"/>
  <c r="N20" i="4"/>
  <c r="N19" i="4"/>
  <c r="N18" i="4"/>
  <c r="N17" i="4"/>
  <c r="N16" i="4"/>
  <c r="N15" i="4"/>
  <c r="N14" i="4"/>
  <c r="N13" i="4"/>
  <c r="N12" i="4"/>
  <c r="N11" i="4"/>
  <c r="N10" i="4"/>
  <c r="D5" i="4"/>
  <c r="D4" i="4"/>
  <c r="D3" i="4"/>
  <c r="E72" i="4" l="1"/>
  <c r="I67" i="4"/>
  <c r="B69" i="4"/>
  <c r="F63" i="4"/>
  <c r="J65" i="4"/>
  <c r="I38" i="4"/>
  <c r="I72" i="4" s="1"/>
  <c r="D34" i="4"/>
  <c r="D68" i="4" s="1"/>
  <c r="E34" i="4"/>
  <c r="E68" i="4" s="1"/>
  <c r="E29" i="4"/>
  <c r="E63" i="4" s="1"/>
  <c r="I37" i="4"/>
  <c r="I71" i="4" s="1"/>
  <c r="I30" i="4"/>
  <c r="I64" i="4" s="1"/>
  <c r="D35" i="4"/>
  <c r="D69" i="4" s="1"/>
  <c r="H27" i="4"/>
  <c r="H61" i="4" s="1"/>
  <c r="E32" i="4"/>
  <c r="E66" i="4" s="1"/>
  <c r="H37" i="4"/>
  <c r="H71" i="4" s="1"/>
  <c r="C28" i="4"/>
  <c r="C62" i="4" s="1"/>
  <c r="G32" i="4"/>
  <c r="G66" i="4" s="1"/>
  <c r="G36" i="4"/>
  <c r="G70" i="4" s="1"/>
  <c r="E28" i="4"/>
  <c r="E62" i="4" s="1"/>
  <c r="H29" i="4"/>
  <c r="H63" i="4" s="1"/>
  <c r="D31" i="4"/>
  <c r="D65" i="4" s="1"/>
  <c r="I34" i="4"/>
  <c r="I68" i="4" s="1"/>
  <c r="I36" i="4"/>
  <c r="I70" i="4" s="1"/>
  <c r="D38" i="4"/>
  <c r="D72" i="4" s="1"/>
  <c r="I28" i="4"/>
  <c r="I62" i="4" s="1"/>
  <c r="E37" i="4"/>
  <c r="E71" i="4" s="1"/>
  <c r="G61" i="4"/>
  <c r="B38" i="4"/>
  <c r="B72" i="4" s="1"/>
  <c r="B34" i="4"/>
  <c r="B68" i="4" s="1"/>
  <c r="B30" i="4"/>
  <c r="B64" i="4" s="1"/>
  <c r="B31" i="4"/>
  <c r="B65" i="4" s="1"/>
  <c r="B28" i="4"/>
  <c r="B62" i="4" s="1"/>
  <c r="B37" i="4"/>
  <c r="B71" i="4" s="1"/>
  <c r="B33" i="4"/>
  <c r="B67" i="4" s="1"/>
  <c r="B29" i="4"/>
  <c r="B63" i="4" s="1"/>
  <c r="B36" i="4"/>
  <c r="B70" i="4" s="1"/>
  <c r="B32" i="4"/>
  <c r="B66" i="4" s="1"/>
  <c r="F38" i="4"/>
  <c r="F72" i="4" s="1"/>
  <c r="F34" i="4"/>
  <c r="F68" i="4" s="1"/>
  <c r="F30" i="4"/>
  <c r="F64" i="4" s="1"/>
  <c r="F37" i="4"/>
  <c r="F71" i="4" s="1"/>
  <c r="F36" i="4"/>
  <c r="F70" i="4" s="1"/>
  <c r="F32" i="4"/>
  <c r="F66" i="4" s="1"/>
  <c r="F27" i="4"/>
  <c r="F35" i="4"/>
  <c r="F69" i="4" s="1"/>
  <c r="F31" i="4"/>
  <c r="F65" i="4" s="1"/>
  <c r="F28" i="4"/>
  <c r="F62" i="4" s="1"/>
  <c r="J38" i="4"/>
  <c r="J72" i="4" s="1"/>
  <c r="J34" i="4"/>
  <c r="J68" i="4" s="1"/>
  <c r="J30" i="4"/>
  <c r="J64" i="4" s="1"/>
  <c r="J36" i="4"/>
  <c r="J70" i="4" s="1"/>
  <c r="J33" i="4"/>
  <c r="J67" i="4" s="1"/>
  <c r="J37" i="4"/>
  <c r="J71" i="4" s="1"/>
  <c r="J29" i="4"/>
  <c r="J63" i="4" s="1"/>
  <c r="J27" i="4"/>
  <c r="J32" i="4"/>
  <c r="J66" i="4" s="1"/>
  <c r="J28" i="4"/>
  <c r="J62" i="4" s="1"/>
  <c r="B27" i="4"/>
  <c r="F33" i="4"/>
  <c r="F67" i="4" s="1"/>
  <c r="J35" i="4"/>
  <c r="J69" i="4" s="1"/>
  <c r="C37" i="4"/>
  <c r="C71" i="4" s="1"/>
  <c r="C33" i="4"/>
  <c r="C67" i="4" s="1"/>
  <c r="C29" i="4"/>
  <c r="C63" i="4" s="1"/>
  <c r="C38" i="4"/>
  <c r="C72" i="4" s="1"/>
  <c r="C35" i="4"/>
  <c r="C69" i="4" s="1"/>
  <c r="C32" i="4"/>
  <c r="C66" i="4" s="1"/>
  <c r="G37" i="4"/>
  <c r="G71" i="4" s="1"/>
  <c r="G33" i="4"/>
  <c r="G67" i="4" s="1"/>
  <c r="G29" i="4"/>
  <c r="G63" i="4" s="1"/>
  <c r="G34" i="4"/>
  <c r="G68" i="4" s="1"/>
  <c r="G31" i="4"/>
  <c r="G65" i="4" s="1"/>
  <c r="C27" i="4"/>
  <c r="G30" i="4"/>
  <c r="G64" i="4" s="1"/>
  <c r="D36" i="4"/>
  <c r="D70" i="4" s="1"/>
  <c r="D32" i="4"/>
  <c r="D66" i="4" s="1"/>
  <c r="D29" i="4"/>
  <c r="D63" i="4" s="1"/>
  <c r="D28" i="4"/>
  <c r="D62" i="4" s="1"/>
  <c r="H36" i="4"/>
  <c r="H70" i="4" s="1"/>
  <c r="H32" i="4"/>
  <c r="H66" i="4" s="1"/>
  <c r="H38" i="4"/>
  <c r="H72" i="4" s="1"/>
  <c r="H35" i="4"/>
  <c r="H69" i="4" s="1"/>
  <c r="H28" i="4"/>
  <c r="D27" i="4"/>
  <c r="H30" i="4"/>
  <c r="H64" i="4" s="1"/>
  <c r="H34" i="4"/>
  <c r="H68" i="4" s="1"/>
  <c r="C36" i="4"/>
  <c r="C70" i="4" s="1"/>
  <c r="G38" i="4"/>
  <c r="G72" i="4" s="1"/>
  <c r="G28" i="4"/>
  <c r="G62" i="4" s="1"/>
  <c r="C30" i="4"/>
  <c r="C64" i="4" s="1"/>
  <c r="H31" i="4"/>
  <c r="H65" i="4" s="1"/>
  <c r="D33" i="4"/>
  <c r="D67" i="4" s="1"/>
  <c r="C34" i="4"/>
  <c r="C68" i="4" s="1"/>
  <c r="G35" i="4"/>
  <c r="G69" i="4" s="1"/>
  <c r="D37" i="4"/>
  <c r="D71" i="4" s="1"/>
  <c r="E35" i="4"/>
  <c r="E69" i="4" s="1"/>
  <c r="E31" i="4"/>
  <c r="E65" i="4" s="1"/>
  <c r="I35" i="4"/>
  <c r="I69" i="4" s="1"/>
  <c r="I31" i="4"/>
  <c r="I65" i="4" s="1"/>
  <c r="E27" i="4"/>
  <c r="I27" i="4"/>
  <c r="I29" i="4"/>
  <c r="I63" i="4" s="1"/>
  <c r="E30" i="4"/>
  <c r="E64" i="4" s="1"/>
  <c r="I32" i="4"/>
  <c r="I66" i="4" s="1"/>
  <c r="E33" i="4"/>
  <c r="E67" i="4" s="1"/>
  <c r="E36" i="4"/>
  <c r="E70" i="4" s="1"/>
  <c r="I61" i="4" l="1"/>
  <c r="I39" i="4"/>
  <c r="C39" i="4"/>
  <c r="C61" i="4"/>
  <c r="F61" i="4"/>
  <c r="F39" i="4"/>
  <c r="E61" i="4"/>
  <c r="E39" i="4"/>
  <c r="D39" i="4"/>
  <c r="D61" i="4"/>
  <c r="J39" i="4"/>
  <c r="J61" i="4"/>
  <c r="G39" i="4"/>
  <c r="H62" i="4"/>
  <c r="H39" i="4"/>
  <c r="B61" i="4"/>
  <c r="B78" i="4" s="1" a="1"/>
  <c r="B39" i="4"/>
  <c r="C78" i="4" l="1"/>
  <c r="G78" i="4"/>
  <c r="K78" i="4"/>
  <c r="C79" i="4"/>
  <c r="G79" i="4"/>
  <c r="K79" i="4"/>
  <c r="C80" i="4"/>
  <c r="G80" i="4"/>
  <c r="K80" i="4"/>
  <c r="C81" i="4"/>
  <c r="G81" i="4"/>
  <c r="K81" i="4"/>
  <c r="C82" i="4"/>
  <c r="G82" i="4"/>
  <c r="K82" i="4"/>
  <c r="C83" i="4"/>
  <c r="G83" i="4"/>
  <c r="K83" i="4"/>
  <c r="C84" i="4"/>
  <c r="G84" i="4"/>
  <c r="K84" i="4"/>
  <c r="C85" i="4"/>
  <c r="G85" i="4"/>
  <c r="K85" i="4"/>
  <c r="C86" i="4"/>
  <c r="G86" i="4"/>
  <c r="K86" i="4"/>
  <c r="C87" i="4"/>
  <c r="G87" i="4"/>
  <c r="K87" i="4"/>
  <c r="C88" i="4"/>
  <c r="G88" i="4"/>
  <c r="K88" i="4"/>
  <c r="C89" i="4"/>
  <c r="G89" i="4"/>
  <c r="K89" i="4"/>
  <c r="D78" i="4"/>
  <c r="H78" i="4"/>
  <c r="L78" i="4"/>
  <c r="D79" i="4"/>
  <c r="H79" i="4"/>
  <c r="L79" i="4"/>
  <c r="D80" i="4"/>
  <c r="H80" i="4"/>
  <c r="L80" i="4"/>
  <c r="D81" i="4"/>
  <c r="H81" i="4"/>
  <c r="L81" i="4"/>
  <c r="D82" i="4"/>
  <c r="H82" i="4"/>
  <c r="L82" i="4"/>
  <c r="D83" i="4"/>
  <c r="H83" i="4"/>
  <c r="L83" i="4"/>
  <c r="D84" i="4"/>
  <c r="H84" i="4"/>
  <c r="L84" i="4"/>
  <c r="D85" i="4"/>
  <c r="H85" i="4"/>
  <c r="L85" i="4"/>
  <c r="D86" i="4"/>
  <c r="H86" i="4"/>
  <c r="L86" i="4"/>
  <c r="D87" i="4"/>
  <c r="H87" i="4"/>
  <c r="L87" i="4"/>
  <c r="D88" i="4"/>
  <c r="H88" i="4"/>
  <c r="L88" i="4"/>
  <c r="D89" i="4"/>
  <c r="H89" i="4"/>
  <c r="L89" i="4"/>
  <c r="E78" i="4"/>
  <c r="I78" i="4"/>
  <c r="J78" i="4"/>
  <c r="F79" i="4"/>
  <c r="B80" i="4"/>
  <c r="J80" i="4"/>
  <c r="F81" i="4"/>
  <c r="B82" i="4"/>
  <c r="J82" i="4"/>
  <c r="F83" i="4"/>
  <c r="B84" i="4"/>
  <c r="J84" i="4"/>
  <c r="F85" i="4"/>
  <c r="B86" i="4"/>
  <c r="J86" i="4"/>
  <c r="F87" i="4"/>
  <c r="B88" i="4"/>
  <c r="J88" i="4"/>
  <c r="F89" i="4"/>
  <c r="M78" i="4"/>
  <c r="I79" i="4"/>
  <c r="E80" i="4"/>
  <c r="M80" i="4"/>
  <c r="I81" i="4"/>
  <c r="E82" i="4"/>
  <c r="M82" i="4"/>
  <c r="I83" i="4"/>
  <c r="E84" i="4"/>
  <c r="M84" i="4"/>
  <c r="I85" i="4"/>
  <c r="E86" i="4"/>
  <c r="M86" i="4"/>
  <c r="I87" i="4"/>
  <c r="E88" i="4"/>
  <c r="M88" i="4"/>
  <c r="I89" i="4"/>
  <c r="B78" i="4"/>
  <c r="B79" i="4"/>
  <c r="J79" i="4"/>
  <c r="F80" i="4"/>
  <c r="B81" i="4"/>
  <c r="J81" i="4"/>
  <c r="F82" i="4"/>
  <c r="B83" i="4"/>
  <c r="J83" i="4"/>
  <c r="F84" i="4"/>
  <c r="B85" i="4"/>
  <c r="J85" i="4"/>
  <c r="F86" i="4"/>
  <c r="B87" i="4"/>
  <c r="J87" i="4"/>
  <c r="F88" i="4"/>
  <c r="B89" i="4"/>
  <c r="J89" i="4"/>
  <c r="F78" i="4"/>
  <c r="E79" i="4"/>
  <c r="M79" i="4"/>
  <c r="I80" i="4"/>
  <c r="E81" i="4"/>
  <c r="M81" i="4"/>
  <c r="I82" i="4"/>
  <c r="E83" i="4"/>
  <c r="M83" i="4"/>
  <c r="I84" i="4"/>
  <c r="E85" i="4"/>
  <c r="M85" i="4"/>
  <c r="I86" i="4"/>
  <c r="E87" i="4"/>
  <c r="M87" i="4"/>
  <c r="I88" i="4"/>
  <c r="E89" i="4"/>
  <c r="M89" i="4"/>
  <c r="H98" i="4" l="1"/>
  <c r="F96" i="4"/>
  <c r="G96" i="4"/>
  <c r="G97" i="4"/>
  <c r="G98" i="4"/>
  <c r="H96" i="4"/>
  <c r="H97" i="4"/>
  <c r="F98" i="4"/>
  <c r="F97" i="4"/>
  <c r="B102" i="4" l="1" a="1"/>
  <c r="D104" i="4" l="1"/>
  <c r="C102" i="4"/>
  <c r="D103" i="4"/>
  <c r="C104" i="4"/>
  <c r="D102" i="4"/>
  <c r="C103" i="4"/>
  <c r="B102" i="4"/>
  <c r="B104" i="4"/>
  <c r="B103" i="4"/>
  <c r="H102" i="4" l="1" a="1"/>
  <c r="H103" i="4" l="1"/>
  <c r="H102" i="4"/>
  <c r="H104" i="4"/>
  <c r="H105" i="4" l="1"/>
  <c r="J38" i="1" l="1"/>
  <c r="I38" i="1"/>
  <c r="H38" i="1"/>
  <c r="G38" i="1"/>
  <c r="F38" i="1"/>
  <c r="E38" i="1"/>
  <c r="D38" i="1"/>
  <c r="C38" i="1"/>
  <c r="J37" i="1"/>
  <c r="I37" i="1"/>
  <c r="H37" i="1"/>
  <c r="G37" i="1"/>
  <c r="F37" i="1"/>
  <c r="E37" i="1"/>
  <c r="D37" i="1"/>
  <c r="C37" i="1"/>
  <c r="J36" i="1"/>
  <c r="I36" i="1"/>
  <c r="H36" i="1"/>
  <c r="G36" i="1"/>
  <c r="F36" i="1"/>
  <c r="E36" i="1"/>
  <c r="D36" i="1"/>
  <c r="C36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H33" i="1"/>
  <c r="G33" i="1"/>
  <c r="F33" i="1"/>
  <c r="E33" i="1"/>
  <c r="D33" i="1"/>
  <c r="C33" i="1"/>
  <c r="J32" i="1"/>
  <c r="I32" i="1"/>
  <c r="H32" i="1"/>
  <c r="G32" i="1"/>
  <c r="F32" i="1"/>
  <c r="E32" i="1"/>
  <c r="D32" i="1"/>
  <c r="C32" i="1"/>
  <c r="J31" i="1"/>
  <c r="I31" i="1"/>
  <c r="H31" i="1"/>
  <c r="G31" i="1"/>
  <c r="F31" i="1"/>
  <c r="E31" i="1"/>
  <c r="D31" i="1"/>
  <c r="H12" i="1" l="1"/>
  <c r="H44" i="1" l="1"/>
  <c r="I44" i="1"/>
  <c r="J44" i="1"/>
  <c r="H45" i="1"/>
  <c r="I45" i="1"/>
  <c r="J45" i="1"/>
  <c r="H46" i="1"/>
  <c r="I46" i="1"/>
  <c r="J46" i="1"/>
  <c r="H47" i="1"/>
  <c r="I47" i="1"/>
  <c r="J47" i="1"/>
  <c r="H48" i="1"/>
  <c r="I48" i="1"/>
  <c r="J48" i="1"/>
  <c r="H49" i="1"/>
  <c r="I49" i="1"/>
  <c r="J49" i="1"/>
  <c r="H50" i="1"/>
  <c r="I50" i="1"/>
  <c r="J50" i="1"/>
  <c r="H51" i="1"/>
  <c r="I51" i="1"/>
  <c r="J51" i="1"/>
  <c r="H25" i="1"/>
  <c r="I25" i="1"/>
  <c r="J25" i="1"/>
  <c r="K4" i="1" l="1"/>
  <c r="K6" i="1"/>
  <c r="K8" i="1"/>
  <c r="K10" i="1"/>
  <c r="G12" i="1"/>
  <c r="G20" i="1" s="1"/>
  <c r="G47" i="1" s="1"/>
  <c r="D12" i="1"/>
  <c r="D23" i="1" s="1"/>
  <c r="D50" i="1" s="1"/>
  <c r="J12" i="1"/>
  <c r="E12" i="1"/>
  <c r="E18" i="1" s="1"/>
  <c r="E45" i="1" s="1"/>
  <c r="F12" i="1"/>
  <c r="F19" i="1" s="1"/>
  <c r="F46" i="1" s="1"/>
  <c r="C12" i="1"/>
  <c r="C17" i="1" s="1"/>
  <c r="C44" i="1" s="1"/>
  <c r="K5" i="1"/>
  <c r="K7" i="1"/>
  <c r="K9" i="1"/>
  <c r="K11" i="1"/>
  <c r="I12" i="1"/>
  <c r="E24" i="1" l="1"/>
  <c r="E51" i="1" s="1"/>
  <c r="F20" i="1"/>
  <c r="F47" i="1" s="1"/>
  <c r="D21" i="1"/>
  <c r="D48" i="1" s="1"/>
  <c r="G19" i="1"/>
  <c r="G46" i="1" s="1"/>
  <c r="D22" i="1"/>
  <c r="D49" i="1" s="1"/>
  <c r="D19" i="1"/>
  <c r="D46" i="1" s="1"/>
  <c r="G23" i="1"/>
  <c r="G50" i="1" s="1"/>
  <c r="C19" i="1"/>
  <c r="C46" i="1" s="1"/>
  <c r="F23" i="1"/>
  <c r="F50" i="1" s="1"/>
  <c r="G17" i="1"/>
  <c r="G44" i="1" s="1"/>
  <c r="F24" i="1"/>
  <c r="F51" i="1" s="1"/>
  <c r="G18" i="1"/>
  <c r="G45" i="1" s="1"/>
  <c r="D17" i="1"/>
  <c r="D44" i="1" s="1"/>
  <c r="F21" i="1"/>
  <c r="F48" i="1" s="1"/>
  <c r="F18" i="1"/>
  <c r="F45" i="1" s="1"/>
  <c r="G24" i="1"/>
  <c r="G51" i="1" s="1"/>
  <c r="F22" i="1"/>
  <c r="F49" i="1" s="1"/>
  <c r="G21" i="1"/>
  <c r="G48" i="1" s="1"/>
  <c r="C20" i="1"/>
  <c r="C47" i="1" s="1"/>
  <c r="F17" i="1"/>
  <c r="F44" i="1" s="1"/>
  <c r="C21" i="1"/>
  <c r="C48" i="1" s="1"/>
  <c r="D24" i="1"/>
  <c r="D51" i="1" s="1"/>
  <c r="G22" i="1"/>
  <c r="G49" i="1" s="1"/>
  <c r="C18" i="1"/>
  <c r="C45" i="1" s="1"/>
  <c r="E22" i="1"/>
  <c r="E49" i="1" s="1"/>
  <c r="E23" i="1"/>
  <c r="E50" i="1" s="1"/>
  <c r="C24" i="1"/>
  <c r="C51" i="1" s="1"/>
  <c r="E20" i="1"/>
  <c r="E47" i="1" s="1"/>
  <c r="D20" i="1"/>
  <c r="D47" i="1" s="1"/>
  <c r="E19" i="1"/>
  <c r="E46" i="1" s="1"/>
  <c r="E17" i="1"/>
  <c r="E44" i="1" s="1"/>
  <c r="E21" i="1"/>
  <c r="E48" i="1" s="1"/>
  <c r="C23" i="1"/>
  <c r="C50" i="1" s="1"/>
  <c r="D18" i="1"/>
  <c r="D45" i="1" s="1"/>
  <c r="C22" i="1"/>
  <c r="C49" i="1" s="1"/>
  <c r="C96" i="1" l="1" a="1"/>
  <c r="D25" i="1"/>
  <c r="C25" i="1"/>
  <c r="C57" i="1" a="1"/>
  <c r="F25" i="1"/>
  <c r="G25" i="1"/>
  <c r="E25" i="1"/>
  <c r="C57" i="1" l="1"/>
  <c r="I63" i="1"/>
  <c r="I61" i="1"/>
  <c r="I59" i="1"/>
  <c r="I57" i="1"/>
  <c r="H63" i="1"/>
  <c r="H61" i="1"/>
  <c r="H59" i="1"/>
  <c r="H57" i="1"/>
  <c r="J63" i="1"/>
  <c r="J61" i="1"/>
  <c r="J59" i="1"/>
  <c r="J57" i="1"/>
  <c r="G63" i="1"/>
  <c r="G61" i="1"/>
  <c r="G59" i="1"/>
  <c r="G57" i="1"/>
  <c r="I62" i="1"/>
  <c r="E60" i="1"/>
  <c r="E57" i="1"/>
  <c r="H62" i="1"/>
  <c r="D60" i="1"/>
  <c r="D57" i="1"/>
  <c r="J62" i="1"/>
  <c r="F60" i="1"/>
  <c r="F57" i="1"/>
  <c r="G62" i="1"/>
  <c r="C60" i="1"/>
  <c r="I64" i="1"/>
  <c r="E62" i="1"/>
  <c r="E59" i="1"/>
  <c r="H64" i="1"/>
  <c r="D62" i="1"/>
  <c r="D59" i="1"/>
  <c r="J64" i="1"/>
  <c r="F62" i="1"/>
  <c r="F59" i="1"/>
  <c r="G64" i="1"/>
  <c r="C62" i="1"/>
  <c r="C59" i="1"/>
  <c r="E64" i="1"/>
  <c r="E61" i="1"/>
  <c r="I58" i="1"/>
  <c r="D64" i="1"/>
  <c r="D61" i="1"/>
  <c r="H58" i="1"/>
  <c r="F64" i="1"/>
  <c r="F61" i="1"/>
  <c r="J58" i="1"/>
  <c r="C64" i="1"/>
  <c r="C61" i="1"/>
  <c r="G58" i="1"/>
  <c r="E63" i="1"/>
  <c r="I60" i="1"/>
  <c r="E58" i="1"/>
  <c r="D63" i="1"/>
  <c r="H60" i="1"/>
  <c r="D58" i="1"/>
  <c r="F63" i="1"/>
  <c r="J60" i="1"/>
  <c r="F58" i="1"/>
  <c r="C63" i="1"/>
  <c r="G60" i="1"/>
  <c r="C58" i="1"/>
  <c r="F96" i="1"/>
  <c r="E102" i="1"/>
  <c r="E100" i="1"/>
  <c r="E98" i="1"/>
  <c r="E96" i="1"/>
  <c r="C100" i="1"/>
  <c r="H103" i="1"/>
  <c r="H101" i="1"/>
  <c r="H99" i="1"/>
  <c r="H97" i="1"/>
  <c r="G103" i="1"/>
  <c r="G99" i="1"/>
  <c r="C96" i="1"/>
  <c r="F102" i="1"/>
  <c r="F100" i="1"/>
  <c r="F98" i="1"/>
  <c r="I103" i="1"/>
  <c r="I101" i="1"/>
  <c r="I99" i="1"/>
  <c r="I97" i="1"/>
  <c r="C103" i="1"/>
  <c r="C99" i="1"/>
  <c r="D103" i="1"/>
  <c r="D101" i="1"/>
  <c r="D99" i="1"/>
  <c r="D97" i="1"/>
  <c r="G102" i="1"/>
  <c r="G98" i="1"/>
  <c r="J103" i="1"/>
  <c r="J101" i="1"/>
  <c r="J99" i="1"/>
  <c r="J97" i="1"/>
  <c r="I100" i="1"/>
  <c r="I96" i="1"/>
  <c r="G96" i="1"/>
  <c r="D100" i="1"/>
  <c r="D96" i="1"/>
  <c r="C97" i="1"/>
  <c r="J100" i="1"/>
  <c r="J96" i="1"/>
  <c r="E103" i="1"/>
  <c r="E99" i="1"/>
  <c r="C102" i="1"/>
  <c r="H102" i="1"/>
  <c r="H98" i="1"/>
  <c r="G101" i="1"/>
  <c r="F103" i="1"/>
  <c r="F99" i="1"/>
  <c r="I102" i="1"/>
  <c r="I98" i="1"/>
  <c r="C101" i="1"/>
  <c r="D102" i="1"/>
  <c r="D98" i="1"/>
  <c r="G100" i="1"/>
  <c r="J102" i="1"/>
  <c r="J98" i="1"/>
  <c r="E101" i="1"/>
  <c r="E97" i="1"/>
  <c r="C98" i="1"/>
  <c r="H100" i="1"/>
  <c r="H96" i="1"/>
  <c r="G97" i="1"/>
  <c r="F101" i="1"/>
  <c r="F97" i="1"/>
  <c r="C83" i="1" a="1"/>
  <c r="C70" i="1" a="1"/>
  <c r="F83" i="1" l="1"/>
  <c r="I90" i="1"/>
  <c r="I88" i="1"/>
  <c r="I86" i="1"/>
  <c r="I84" i="1"/>
  <c r="C90" i="1"/>
  <c r="C85" i="1"/>
  <c r="D89" i="1"/>
  <c r="D87" i="1"/>
  <c r="D85" i="1"/>
  <c r="D83" i="1"/>
  <c r="C88" i="1"/>
  <c r="G84" i="1"/>
  <c r="J90" i="1"/>
  <c r="J88" i="1"/>
  <c r="J86" i="1"/>
  <c r="J84" i="1"/>
  <c r="E90" i="1"/>
  <c r="E88" i="1"/>
  <c r="E86" i="1"/>
  <c r="E84" i="1"/>
  <c r="C89" i="1"/>
  <c r="H90" i="1"/>
  <c r="E87" i="1"/>
  <c r="E83" i="1"/>
  <c r="H89" i="1"/>
  <c r="H86" i="1"/>
  <c r="D84" i="1"/>
  <c r="G88" i="1"/>
  <c r="C84" i="1"/>
  <c r="J89" i="1"/>
  <c r="F87" i="1"/>
  <c r="F84" i="1"/>
  <c r="I89" i="1"/>
  <c r="I85" i="1"/>
  <c r="G87" i="1"/>
  <c r="H88" i="1"/>
  <c r="D86" i="1"/>
  <c r="H83" i="1"/>
  <c r="C87" i="1"/>
  <c r="G83" i="1"/>
  <c r="F89" i="1"/>
  <c r="F86" i="1"/>
  <c r="J83" i="1"/>
  <c r="E89" i="1"/>
  <c r="E85" i="1"/>
  <c r="G86" i="1"/>
  <c r="D88" i="1"/>
  <c r="H85" i="1"/>
  <c r="G90" i="1"/>
  <c r="C86" i="1"/>
  <c r="C83" i="1"/>
  <c r="F88" i="1"/>
  <c r="J85" i="1"/>
  <c r="I87" i="1"/>
  <c r="I83" i="1"/>
  <c r="D90" i="1"/>
  <c r="H87" i="1"/>
  <c r="H84" i="1"/>
  <c r="G89" i="1"/>
  <c r="G85" i="1"/>
  <c r="F90" i="1"/>
  <c r="J87" i="1"/>
  <c r="F85" i="1"/>
  <c r="F70" i="1"/>
  <c r="C76" i="1"/>
  <c r="C72" i="1"/>
  <c r="J77" i="1"/>
  <c r="F74" i="1"/>
  <c r="J71" i="1"/>
  <c r="E77" i="1"/>
  <c r="E75" i="1"/>
  <c r="E73" i="1"/>
  <c r="E71" i="1"/>
  <c r="D77" i="1"/>
  <c r="D75" i="1"/>
  <c r="D73" i="1"/>
  <c r="D71" i="1"/>
  <c r="G76" i="1"/>
  <c r="G72" i="1"/>
  <c r="J74" i="1"/>
  <c r="C74" i="1"/>
  <c r="C70" i="1"/>
  <c r="J73" i="1"/>
  <c r="J70" i="1"/>
  <c r="I75" i="1"/>
  <c r="I72" i="1"/>
  <c r="E70" i="1"/>
  <c r="H75" i="1"/>
  <c r="H72" i="1"/>
  <c r="D70" i="1"/>
  <c r="G73" i="1"/>
  <c r="F73" i="1"/>
  <c r="C73" i="1"/>
  <c r="J76" i="1"/>
  <c r="J72" i="1"/>
  <c r="I77" i="1"/>
  <c r="I74" i="1"/>
  <c r="E72" i="1"/>
  <c r="H77" i="1"/>
  <c r="H74" i="1"/>
  <c r="D72" i="1"/>
  <c r="G77" i="1"/>
  <c r="C71" i="1"/>
  <c r="C77" i="1"/>
  <c r="G71" i="1"/>
  <c r="F76" i="1"/>
  <c r="F72" i="1"/>
  <c r="I76" i="1"/>
  <c r="E74" i="1"/>
  <c r="I71" i="1"/>
  <c r="H76" i="1"/>
  <c r="D74" i="1"/>
  <c r="H71" i="1"/>
  <c r="G75" i="1"/>
  <c r="F77" i="1"/>
  <c r="C75" i="1"/>
  <c r="G70" i="1"/>
  <c r="F75" i="1"/>
  <c r="F71" i="1"/>
  <c r="E76" i="1"/>
  <c r="I73" i="1"/>
  <c r="I70" i="1"/>
  <c r="D76" i="1"/>
  <c r="H73" i="1"/>
  <c r="H70" i="1"/>
  <c r="G74" i="1"/>
  <c r="J75" i="1"/>
</calcChain>
</file>

<file path=xl/sharedStrings.xml><?xml version="1.0" encoding="utf-8"?>
<sst xmlns="http://schemas.openxmlformats.org/spreadsheetml/2006/main" count="893" uniqueCount="288">
  <si>
    <t>CMCrops</t>
  </si>
  <si>
    <t>CMOther agricultures related</t>
  </si>
  <si>
    <t xml:space="preserve">CMForestry and the Hunt </t>
  </si>
  <si>
    <t>CMFishery</t>
  </si>
  <si>
    <t>CMCoal Mining, Metal Ore and Petroleum</t>
  </si>
  <si>
    <t>CMMining &amp; Quarrying</t>
  </si>
  <si>
    <t>CMFood, Drink and Tobacco Industries</t>
  </si>
  <si>
    <t>CMWeaving, Textile, Garment &amp; Leather</t>
  </si>
  <si>
    <t>CMWood Industry &amp; Wood's Products</t>
  </si>
  <si>
    <t>CMChemical, Fertilizer, Clay Products &amp; Cement</t>
  </si>
  <si>
    <t>CMElectricity, Gas and Drinking Water</t>
  </si>
  <si>
    <t>CMConstruction</t>
  </si>
  <si>
    <t>CMTrade</t>
  </si>
  <si>
    <t>CMRestaurant</t>
  </si>
  <si>
    <t>CMHotel Affairs</t>
  </si>
  <si>
    <t>CMLand Transportation</t>
  </si>
  <si>
    <t>CMAir Transportation, Water and Communication</t>
  </si>
  <si>
    <t>CMBank and Insurance</t>
  </si>
  <si>
    <t>CMReal Estate and Business Services</t>
  </si>
  <si>
    <t>CMGovernment &amp; Defence, Education, Health, Film &amp; Other Social Services</t>
  </si>
  <si>
    <t>CM Individual service, Household and Other services</t>
  </si>
  <si>
    <t>PACrops</t>
  </si>
  <si>
    <t>PAOther agricultures related</t>
  </si>
  <si>
    <t xml:space="preserve">PAForestry and the Hunt </t>
  </si>
  <si>
    <t>PAFishery</t>
  </si>
  <si>
    <t>PACoal Mining, Metal Ore and Petroleum</t>
  </si>
  <si>
    <t>PAMining &amp; Quarrying</t>
  </si>
  <si>
    <t>PAFood, Drink and Tobacco Industries</t>
  </si>
  <si>
    <t>PAWeaving, Textile, Garment &amp; Leather</t>
  </si>
  <si>
    <t>PAWood Industry &amp; Wood's Products</t>
  </si>
  <si>
    <t>PAChemical, Fertilizer, Clay Products &amp; Cement</t>
  </si>
  <si>
    <t>PAElectricity, Gas and Drinking Water</t>
  </si>
  <si>
    <t>PAConstruction</t>
  </si>
  <si>
    <t>PATrade</t>
  </si>
  <si>
    <t>PARestaurant</t>
  </si>
  <si>
    <t>PAHotel Affairs</t>
  </si>
  <si>
    <t>PALand Transportation</t>
  </si>
  <si>
    <t>PAAir Transportation, Water and Communication</t>
  </si>
  <si>
    <t>PABank and Insurance</t>
  </si>
  <si>
    <t>PAReal Estate and Business Services</t>
  </si>
  <si>
    <t>PAGovernment &amp; Defence, Education, Health, Film &amp; Other Social Services</t>
  </si>
  <si>
    <t>PAIndividual service, Household and Other services</t>
  </si>
  <si>
    <t>FPRural Agriculture Receiver of Wage &amp; Salary</t>
  </si>
  <si>
    <t>FPUrban Agriculture Receiver of Wage &amp; Salary</t>
  </si>
  <si>
    <t>FPRural Production, Transportation Operator, Manual Labourer Receiver of Wage &amp; Salary</t>
  </si>
  <si>
    <t>FPUrban Production, Transportation Operator, Manual Labourer Receiver of Wage &amp; Salary</t>
  </si>
  <si>
    <t>FPRural Administration, Marketing, Services  Receiver of Wage &amp; Salary</t>
  </si>
  <si>
    <t>FPUrban Administration, Marketing, Services  Receiver of Wage &amp; Salary</t>
  </si>
  <si>
    <t>FPRural Leadership, Management, Military, Professional &amp; Technician Receiver of Wage &amp; Salary</t>
  </si>
  <si>
    <t>FPUrban Leadership, Management, Military, Professional &amp; Technician Receiver of Wage &amp; Salary</t>
  </si>
  <si>
    <t xml:space="preserve">IN Non Agriculture Rural Agriculture Entrepreneur  Non Labour force &amp; no (unclear) catagories </t>
  </si>
  <si>
    <t>MCrops</t>
  </si>
  <si>
    <t>MOther agricultures related</t>
  </si>
  <si>
    <t>MFishery</t>
  </si>
  <si>
    <t>MCoal Mining, Metal Ore and Petroleum</t>
  </si>
  <si>
    <t>MMining &amp; Quarrying</t>
  </si>
  <si>
    <t>MFood, Drink and Tobacco Industries</t>
  </si>
  <si>
    <t>MWeaving, Textile, Garment &amp; Leather</t>
  </si>
  <si>
    <t>MWood Industry &amp; Wood's Products</t>
  </si>
  <si>
    <t>MChemical, Fertilizer, Clay Products &amp; Cement</t>
  </si>
  <si>
    <t>MElectricity, Gas and Drinking Water</t>
  </si>
  <si>
    <t>MConstruction</t>
  </si>
  <si>
    <t>MTrade</t>
  </si>
  <si>
    <t>MRestaurant</t>
  </si>
  <si>
    <t>MLand Transportation</t>
  </si>
  <si>
    <t>MAir Transportation, Water and Communication</t>
  </si>
  <si>
    <t>MBank and Insurance</t>
  </si>
  <si>
    <t>MReal Estate and Business Services</t>
  </si>
  <si>
    <t>MGovernment &amp; Defence, Education, Health, Film &amp; Other Social Services</t>
  </si>
  <si>
    <t>MIndividual service, Household and Other services</t>
  </si>
  <si>
    <t>INNo Tax</t>
  </si>
  <si>
    <t>Capital Balance</t>
  </si>
  <si>
    <t>Total</t>
  </si>
  <si>
    <t>FP Gross Operating Surplus</t>
  </si>
  <si>
    <t>CM-Agr</t>
  </si>
  <si>
    <t>CM-Ind</t>
  </si>
  <si>
    <t>CM-Serv</t>
  </si>
  <si>
    <t>PA-Agri</t>
  </si>
  <si>
    <t>PA-Ind</t>
  </si>
  <si>
    <t>PA-Serv</t>
  </si>
  <si>
    <t xml:space="preserve">Labour </t>
  </si>
  <si>
    <t xml:space="preserve">Capital </t>
  </si>
  <si>
    <t xml:space="preserve">Households </t>
  </si>
  <si>
    <t xml:space="preserve">Government </t>
  </si>
  <si>
    <t>S/I</t>
  </si>
  <si>
    <t>RoW</t>
  </si>
  <si>
    <t>CM Trade Margin</t>
  </si>
  <si>
    <t>CM Transportation Margin</t>
  </si>
  <si>
    <t xml:space="preserve">IN Agriculture Entrepreneurs </t>
  </si>
  <si>
    <t>Companies</t>
  </si>
  <si>
    <t>Overseas RoW  Account</t>
  </si>
  <si>
    <t xml:space="preserve">IN Non Agriculture urban  Agriculture Entrepreneur  Non Labour force &amp; no (unclear) catagories </t>
  </si>
  <si>
    <t xml:space="preserve">Commodities </t>
  </si>
  <si>
    <t xml:space="preserve">Activities </t>
  </si>
  <si>
    <t>Table 2.1 Matrix A and exogenous accounts</t>
  </si>
  <si>
    <t xml:space="preserve">Table 2.3 Generating the (I − A) matrix </t>
  </si>
  <si>
    <r>
      <t>Table 2.4 The matrix of multipliers, M</t>
    </r>
    <r>
      <rPr>
        <b/>
        <vertAlign val="subscript"/>
        <sz val="16"/>
        <color theme="1"/>
        <rFont val="Garamond"/>
        <family val="1"/>
      </rPr>
      <t xml:space="preserve">a </t>
    </r>
    <r>
      <rPr>
        <b/>
        <sz val="16"/>
        <color theme="1"/>
        <rFont val="Garamond"/>
        <family val="1"/>
      </rPr>
      <t>= (I − A)</t>
    </r>
    <r>
      <rPr>
        <b/>
        <vertAlign val="superscript"/>
        <sz val="16"/>
        <color theme="1"/>
        <rFont val="Garamond"/>
        <family val="1"/>
      </rPr>
      <t xml:space="preserve">−1 </t>
    </r>
  </si>
  <si>
    <t xml:space="preserve">Table 2.5 Illustration of the output multiplier </t>
  </si>
  <si>
    <t>Table 2.6 Illustration of the GDP multiplier</t>
  </si>
  <si>
    <t>Table 2.7 Illustration of income multiplier</t>
  </si>
  <si>
    <t>Activities</t>
  </si>
  <si>
    <t>Commodities</t>
  </si>
  <si>
    <t>Labour</t>
  </si>
  <si>
    <t>Capital</t>
  </si>
  <si>
    <t>Households</t>
  </si>
  <si>
    <t>Government</t>
  </si>
  <si>
    <t>CMPaper0pulp, Printing, Transportation &amp; Metal goods &amp; Industry</t>
  </si>
  <si>
    <t>Rest of World</t>
  </si>
  <si>
    <t>Savings and Investment</t>
  </si>
  <si>
    <t>Table 1.2  Indonesian SAM (in billion rupiahs), 2008</t>
  </si>
  <si>
    <t>Figures 2.2 (a-d) Generating an Identity Matrix (I)</t>
  </si>
  <si>
    <t xml:space="preserve">Savings and Investment </t>
  </si>
  <si>
    <t>Output (billion rupiah)</t>
  </si>
  <si>
    <t>Agriculture</t>
  </si>
  <si>
    <t>Industry</t>
  </si>
  <si>
    <t>Services</t>
  </si>
  <si>
    <t xml:space="preserve">Source: 2008 SAM and Labour force survey 2008  </t>
  </si>
  <si>
    <t>Total employment (persons)</t>
  </si>
  <si>
    <t>Table 3.1    Employment/Output ratios by sector</t>
  </si>
  <si>
    <t>Employment/Output ratio</t>
  </si>
  <si>
    <t xml:space="preserve">Table 3.2 Indonesian SAM 2008 with commodities and activities disaggregated </t>
  </si>
  <si>
    <t xml:space="preserve">Matrix A of Indonesian SAM 2008 with commodities and activities disaggregated </t>
  </si>
  <si>
    <t xml:space="preserve">Identity Matrix (I) </t>
  </si>
  <si>
    <t xml:space="preserve">(I-A) Matrix </t>
  </si>
  <si>
    <t>Table 3.3 Multipliers from the disaggregated Indonesian SAM 2008</t>
  </si>
  <si>
    <r>
      <t>The matrix of multipliers, M</t>
    </r>
    <r>
      <rPr>
        <b/>
        <vertAlign val="subscript"/>
        <sz val="16"/>
        <color theme="1"/>
        <rFont val="Garamond"/>
        <family val="1"/>
      </rPr>
      <t xml:space="preserve">a </t>
    </r>
    <r>
      <rPr>
        <b/>
        <sz val="16"/>
        <color theme="1"/>
        <rFont val="Garamond"/>
        <family val="1"/>
      </rPr>
      <t>= (I − A)</t>
    </r>
    <r>
      <rPr>
        <b/>
        <vertAlign val="superscript"/>
        <sz val="16"/>
        <color theme="1"/>
        <rFont val="Garamond"/>
        <family val="1"/>
      </rPr>
      <t xml:space="preserve">−1 </t>
    </r>
  </si>
  <si>
    <t>Matrix of Employment-Output Ratios</t>
  </si>
  <si>
    <t>Matrix of Output Multipliers</t>
  </si>
  <si>
    <t>Agric</t>
  </si>
  <si>
    <t>Ind</t>
  </si>
  <si>
    <t>Serv</t>
  </si>
  <si>
    <t>Matrix of Employment Multipliers</t>
  </si>
  <si>
    <t>Exogenous Shock</t>
  </si>
  <si>
    <t>Employment Effects</t>
  </si>
  <si>
    <t>Figure 3.2 Estimating employment effects</t>
  </si>
  <si>
    <t>partner_iso_n</t>
  </si>
  <si>
    <t>TradeValue in 1000 USD</t>
  </si>
  <si>
    <t>Applied Duty Rate</t>
  </si>
  <si>
    <t>New Duty Rate</t>
  </si>
  <si>
    <t>Supply Elasticity</t>
  </si>
  <si>
    <t>Substitution Elasticity</t>
  </si>
  <si>
    <t>Import Demand Elasticity</t>
  </si>
  <si>
    <t>Trade Total Effect in 1000 USD</t>
  </si>
  <si>
    <t>Bound Duty Rate</t>
  </si>
  <si>
    <t>Product Code</t>
  </si>
  <si>
    <t>Rice in the husk (paddy or rough)</t>
  </si>
  <si>
    <t>Semi-milled or wholly milled rice, whether or not polished or glazed</t>
  </si>
  <si>
    <t>Broken rice</t>
  </si>
  <si>
    <t>Import Shock (million USD)</t>
  </si>
  <si>
    <t>Sum</t>
  </si>
  <si>
    <t>Table 4.1    the results of the SMART query</t>
  </si>
  <si>
    <t>HS-6</t>
  </si>
  <si>
    <t>ISIC-Rev .3</t>
  </si>
  <si>
    <t>Indonesian 24- Sector Classification</t>
  </si>
  <si>
    <t>Indonesian 3-Sector Classification</t>
  </si>
  <si>
    <t>100610 (Rice in the husk (paddy or rough))</t>
  </si>
  <si>
    <t>0111 (Growing of cereals and other crops n.e.c.)</t>
  </si>
  <si>
    <t>Food Crop Agriculture</t>
  </si>
  <si>
    <t>100630 (Semi-milled or wholly milled rice, whether or not polished or glazed)</t>
  </si>
  <si>
    <t>1531 (Manufacture of grain mill products)</t>
  </si>
  <si>
    <t>Food, beverage and tobacco industry</t>
  </si>
  <si>
    <t>100640 (Broken rice)</t>
  </si>
  <si>
    <t>Table 4.2   Rice products and their HS-6, ISIC-Rev.3, and national classifications</t>
  </si>
  <si>
    <t xml:space="preserve">Table 4.3 Exogenous Change in Final Demand due to an Import Shock (Example of Indonesian Rice Imports) </t>
  </si>
  <si>
    <t>HS-6 Product</t>
  </si>
  <si>
    <t>Import Shock (millions of US$)</t>
  </si>
  <si>
    <t>Converted to billions of Rupiah in 2009 (1US$=10,391)</t>
  </si>
  <si>
    <t>Deflated to billions of Rupiah in 2008 (Deflator = 1.082)</t>
  </si>
  <si>
    <t>Assumed Degree of Domestic Demand Displacement (%)</t>
  </si>
  <si>
    <t>Exogenous Change in Final Demand (billions of Rupiah)</t>
  </si>
  <si>
    <t>Figure 4.1</t>
  </si>
  <si>
    <t>Employment effects of an import shock (example of Indonesian rice imports)</t>
  </si>
  <si>
    <t>Matrix of Employment-Output Ratios (E)</t>
  </si>
  <si>
    <t>Matrix of Output Multipliers (Ma)</t>
  </si>
  <si>
    <t>Matrix of Employment Multipliers (EmpM)</t>
  </si>
  <si>
    <t>Exogenous Shock (x)</t>
  </si>
  <si>
    <t>(1)   partner_iso_n</t>
  </si>
  <si>
    <t>(2) TradeValue in 1000 USD</t>
  </si>
  <si>
    <t>(3)           Applied Duty Rate</t>
  </si>
  <si>
    <t>(4)      New Duty Rate</t>
  </si>
  <si>
    <t>(5)  Supply Elasticity</t>
  </si>
  <si>
    <t>(6) Substitution Elasticity</t>
  </si>
  <si>
    <t>(7) Import Demand Elasticity</t>
  </si>
  <si>
    <t>(8)        Trade Total Effect in 1000 USD</t>
  </si>
  <si>
    <t>(9)  Bound Duty Rate</t>
  </si>
  <si>
    <t>(10) Product Code</t>
  </si>
  <si>
    <t>ISIC-Rev.3</t>
  </si>
  <si>
    <t>Crop Agriculture</t>
  </si>
  <si>
    <t>Weaving, Textile, Garment &amp; Leather</t>
  </si>
  <si>
    <t>520100 (Cotton, not carded or combed.)</t>
  </si>
  <si>
    <t>111 (Growing of cereals and other crops n.e.c.)</t>
  </si>
  <si>
    <t>520300 (Cotton, carded or combed.)</t>
  </si>
  <si>
    <t>1711 (Preparation and spinning of textile fibres; weaving of textiles)</t>
  </si>
  <si>
    <t>520542 (Measuring per single yarn less than 714.29 decitex but not less than 232.56 decitex (exceeding 14 metric number but not exceeding 43 metric number per single yarn))</t>
  </si>
  <si>
    <t>520812 (Plain weave, weighing more than 100 g/m2)</t>
  </si>
  <si>
    <t>520819 (Other fabrics)</t>
  </si>
  <si>
    <t>520832 (Plain weave, weighing more than 100 g/m2)</t>
  </si>
  <si>
    <t>520839 (Other fabrics)</t>
  </si>
  <si>
    <t>520842 (Plain weave, weighing more than 100 g/m2)</t>
  </si>
  <si>
    <t>520849 (Other fabrics)</t>
  </si>
  <si>
    <t>520911 (Plain weave)</t>
  </si>
  <si>
    <t>520912 (3thread or 4thread twill, including cross twill)</t>
  </si>
  <si>
    <t>520919 (Other fabrics)</t>
  </si>
  <si>
    <t>520921 (Plain weave)</t>
  </si>
  <si>
    <t>520929 (Other fabrics)</t>
  </si>
  <si>
    <t>520931 (Plain weave)</t>
  </si>
  <si>
    <t>520932 (3thread or 4thread twill, including cross twill)</t>
  </si>
  <si>
    <t>520939 (Other fabrics)</t>
  </si>
  <si>
    <t>520942 (Denim)</t>
  </si>
  <si>
    <t>520951 (Plain weave)</t>
  </si>
  <si>
    <t>521011 (Plain weave)</t>
  </si>
  <si>
    <t>521021 (Plain weave)</t>
  </si>
  <si>
    <t>521029 (Other fabrics)</t>
  </si>
  <si>
    <t>521031 (Plain weave)</t>
  </si>
  <si>
    <t>521041 (Plain weave)</t>
  </si>
  <si>
    <t>521131 (Plain weave)</t>
  </si>
  <si>
    <t>521139 (Other fabrics)</t>
  </si>
  <si>
    <t>Table 4.4    The results of the SMART query on Indonesia's cotton exports to China</t>
  </si>
  <si>
    <t>Table 4.5 Cotton products and their HS-6, ISIC-Rev.3, and National classifications</t>
  </si>
  <si>
    <t xml:space="preserve">Table 4.6 Exogenous Change in Final Demand due to an Export Shock (Example of Indonesian Cotton Exports to China) </t>
  </si>
  <si>
    <t>Export Shock (millions of US$)</t>
  </si>
  <si>
    <t xml:space="preserve">520300 to 521139 </t>
  </si>
  <si>
    <t>Figure 4.2 Employment effects of an export shock (example of Indonesian cotton exports to China)</t>
  </si>
  <si>
    <t>PAPaper-pulp, Printing, Transportation &amp; Metal goods &amp; Industry</t>
  </si>
  <si>
    <t>Gross Output</t>
  </si>
  <si>
    <t>CMPaper, Printing, Transportation &amp; Metal goods &amp; Industry</t>
  </si>
  <si>
    <t>PA Agr</t>
  </si>
  <si>
    <t>PA Ind</t>
  </si>
  <si>
    <t>PA Serv</t>
  </si>
  <si>
    <t>CM Agr</t>
  </si>
  <si>
    <t>CM Ind</t>
  </si>
  <si>
    <t>CM Serv</t>
  </si>
  <si>
    <t xml:space="preserve">Gross output </t>
  </si>
  <si>
    <t>Backward Linkages based on Leontief Inverse</t>
  </si>
  <si>
    <t>Forward linkages based on Ghosh Inverse</t>
  </si>
  <si>
    <t>PA-Agr</t>
  </si>
  <si>
    <r>
      <t xml:space="preserve"> </t>
    </r>
    <r>
      <rPr>
        <b/>
        <sz val="11"/>
        <color rgb="FFFF0000"/>
        <rFont val="Calibri"/>
        <family val="2"/>
        <scheme val="minor"/>
      </rPr>
      <t xml:space="preserve">A </t>
    </r>
    <r>
      <rPr>
        <b/>
        <sz val="11"/>
        <color rgb="FF0070C0"/>
        <rFont val="Calibri"/>
        <family val="2"/>
        <scheme val="minor"/>
      </rPr>
      <t xml:space="preserve">Matrix </t>
    </r>
  </si>
  <si>
    <r>
      <rPr>
        <b/>
        <sz val="11"/>
        <color rgb="FFFF0000"/>
        <rFont val="Calibri"/>
        <family val="2"/>
        <scheme val="minor"/>
      </rPr>
      <t xml:space="preserve"> B </t>
    </r>
    <r>
      <rPr>
        <b/>
        <sz val="11"/>
        <color rgb="FF0070C0"/>
        <rFont val="Calibri"/>
        <family val="2"/>
        <scheme val="minor"/>
      </rPr>
      <t xml:space="preserve">Matrix </t>
    </r>
  </si>
  <si>
    <r>
      <t xml:space="preserve"> </t>
    </r>
    <r>
      <rPr>
        <b/>
        <sz val="11"/>
        <color rgb="FFFF0000"/>
        <rFont val="Calibri"/>
        <family val="2"/>
        <scheme val="minor"/>
      </rPr>
      <t>I</t>
    </r>
    <r>
      <rPr>
        <b/>
        <sz val="11"/>
        <color rgb="FF0070C0"/>
        <rFont val="Calibri"/>
        <family val="2"/>
        <scheme val="minor"/>
      </rPr>
      <t xml:space="preserve"> Matrix </t>
    </r>
  </si>
  <si>
    <r>
      <t xml:space="preserve"> </t>
    </r>
    <r>
      <rPr>
        <b/>
        <sz val="11"/>
        <color rgb="FFFF0000"/>
        <rFont val="Calibri"/>
        <family val="2"/>
        <scheme val="minor"/>
      </rPr>
      <t>I-A</t>
    </r>
    <r>
      <rPr>
        <b/>
        <sz val="11"/>
        <color rgb="FF0070C0"/>
        <rFont val="Calibri"/>
        <family val="2"/>
        <scheme val="minor"/>
      </rPr>
      <t xml:space="preserve"> Matrix </t>
    </r>
  </si>
  <si>
    <r>
      <t xml:space="preserve"> </t>
    </r>
    <r>
      <rPr>
        <b/>
        <sz val="11"/>
        <color rgb="FFFF0000"/>
        <rFont val="Calibri"/>
        <family val="2"/>
        <scheme val="minor"/>
      </rPr>
      <t>I-B</t>
    </r>
    <r>
      <rPr>
        <b/>
        <sz val="11"/>
        <color rgb="FF0070C0"/>
        <rFont val="Calibri"/>
        <family val="2"/>
        <scheme val="minor"/>
      </rPr>
      <t xml:space="preserve"> Matrix </t>
    </r>
  </si>
  <si>
    <t>Row sum of Ghosh Inverse</t>
  </si>
  <si>
    <r>
      <t xml:space="preserve"> INV</t>
    </r>
    <r>
      <rPr>
        <b/>
        <sz val="11"/>
        <color rgb="FFFF0000"/>
        <rFont val="Calibri"/>
        <family val="2"/>
        <scheme val="minor"/>
      </rPr>
      <t xml:space="preserve"> I-A</t>
    </r>
    <r>
      <rPr>
        <b/>
        <sz val="11"/>
        <color rgb="FF0070C0"/>
        <rFont val="Calibri"/>
        <family val="2"/>
        <scheme val="minor"/>
      </rPr>
      <t xml:space="preserve"> </t>
    </r>
  </si>
  <si>
    <r>
      <t xml:space="preserve"> INV</t>
    </r>
    <r>
      <rPr>
        <b/>
        <sz val="11"/>
        <color rgb="FFFF0000"/>
        <rFont val="Calibri"/>
        <family val="2"/>
        <scheme val="minor"/>
      </rPr>
      <t xml:space="preserve"> I-B</t>
    </r>
  </si>
  <si>
    <t>Column Sum of Leontief Inverse  </t>
  </si>
  <si>
    <t>n</t>
  </si>
  <si>
    <t>Number of sectors </t>
  </si>
  <si>
    <t xml:space="preserve">Total Forward effects </t>
  </si>
  <si>
    <t xml:space="preserve">Total Backward effects </t>
  </si>
  <si>
    <t>A 2008 Social Accounting Matrix (SAM)  for Indonesia</t>
  </si>
  <si>
    <r>
      <rPr>
        <b/>
        <sz val="11"/>
        <rFont val="Arial"/>
        <family val="2"/>
      </rPr>
      <t xml:space="preserve">Unit: </t>
    </r>
    <r>
      <rPr>
        <sz val="11"/>
        <rFont val="Arial"/>
        <family val="2"/>
      </rPr>
      <t>Billion rupiahs</t>
    </r>
  </si>
  <si>
    <r>
      <rPr>
        <b/>
        <sz val="11"/>
        <color rgb="FF222222"/>
        <rFont val="Arial"/>
        <family val="2"/>
      </rPr>
      <t>Source:</t>
    </r>
    <r>
      <rPr>
        <sz val="11"/>
        <color rgb="FF222222"/>
        <rFont val="Arial"/>
        <family val="2"/>
      </rPr>
      <t xml:space="preserve"> Central Statistics Bureau of Indonesia</t>
    </r>
  </si>
  <si>
    <t>Social Accounting Matrix Indonesia 2008</t>
  </si>
  <si>
    <t>FPRural Agriculture Non-Receiver of Wage &amp; Salary</t>
  </si>
  <si>
    <t>FPUrban  Agriculture Non-Receiver of Wage &amp; Salary</t>
  </si>
  <si>
    <t>FPRural Production, Transportation Operator, Manual Labourer Non-Receiver of Wage &amp; Salary</t>
  </si>
  <si>
    <t>FPUrban Production, Transportation Operator, Manual Labourer Non-Receiver of Wage &amp; Salary</t>
  </si>
  <si>
    <t>FPRural Administration, Marketing, Services  Non-Receiver of Wage &amp; Salary</t>
  </si>
  <si>
    <t>FPUrban  Administration, Marketing, Services  Non-Receiver of Wage &amp; Salary</t>
  </si>
  <si>
    <t>FPRural Leadership, Management, Military, Professional &amp; Technician Non-Receiver of Wage &amp; Salary</t>
  </si>
  <si>
    <t>FPUrban Leadership, Management, Military, Professional &amp; Technician Non-Receiver of Wage &amp; Salary</t>
  </si>
  <si>
    <t>IN Agriculture Labourers</t>
  </si>
  <si>
    <t>IN Non Agriculture Rural Low-class entrepreneurs, TU personnel, traveling traders,
freelancer of the freight sector, individual services, manual labor</t>
  </si>
  <si>
    <t>IN Non Agriculture Rural Top-class entrepreneurs, non-agricultural entrepreneurs, manager, military, professional, technician, teacher, TU worker and top class sales</t>
  </si>
  <si>
    <t>IN Non Agriculture urban Low-class entrepreneurs, TU personnel, traveling traders,
freelancer of the freight sector, individual services, manual labor</t>
  </si>
  <si>
    <t>IN Non Agriculture urban Top-class entrepreneurs, non0agricultural entrepreneurs, manager, military, professional, technician, teacher, TU worker and top class sales</t>
  </si>
  <si>
    <t>PAForestry and Hunting</t>
  </si>
  <si>
    <t>PAHotel Activities</t>
  </si>
  <si>
    <t xml:space="preserve">CMForestry and the Hunting </t>
  </si>
  <si>
    <t>CMHotel Activities</t>
  </si>
  <si>
    <t>MForestry and  Hunting</t>
  </si>
  <si>
    <t>Mpaper-pulp, Printing, Transportation &amp; Metal goods &amp; Industry</t>
  </si>
  <si>
    <t>MHotel Activities</t>
  </si>
  <si>
    <t xml:space="preserve">Total </t>
  </si>
  <si>
    <t>PAAnimal husbandry (Livestock) &amp; its products</t>
  </si>
  <si>
    <t>CMAnimal husbandry (Livestock) &amp; its products</t>
  </si>
  <si>
    <t>MAnimal husbandry (Livestock) &amp; its products</t>
  </si>
  <si>
    <t>Annex 1. Intermediate Demand Sub-Matrix of Indonesian 2008 SAM (in billion rupiahs)</t>
  </si>
  <si>
    <t>Table 5.1 Aggregated intermediate demand submatrix of Indonesian SAM 2008</t>
  </si>
  <si>
    <t xml:space="preserve">Table 5.2   The technical coefficient matrix </t>
  </si>
  <si>
    <t xml:space="preserve"> Table 5.3 The Leontief inverse multiplier matrix</t>
  </si>
  <si>
    <t>The total sum of values in  the Leontief Inverse</t>
  </si>
  <si>
    <t>Table 5.4 Normalized backward linkages</t>
  </si>
  <si>
    <t xml:space="preserve">Rasmussen (1957) Normalization </t>
  </si>
  <si>
    <t>Table 5.6 Ghosh inverse multipliers</t>
  </si>
  <si>
    <t>Table 5.5 The allocation matrix B</t>
  </si>
  <si>
    <t>The total sum of values in  the Ghosh inverse</t>
  </si>
  <si>
    <t>Table 5.7 Normalized forward linkages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</si>
</sst>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43" formatCode="_-* #,##0.00_-;\-* #,##0.00_-;_-* &quot;-&quot;??_-;_-@_-"/>
    <numFmt numFmtId="164" formatCode="0.0"/>
    <numFmt numFmtId="167" formatCode="_-* #,##0_-;\-* #,##0_-;_-* &quot;-&quot;??_-;_-@_-"/>
    <numFmt numFmtId="168" formatCode="#,##0.0"/>
    <numFmt numFmtId="169" formatCode="_-* #,##0.0_-;\-* #,##0.0_-;_-* &quot;-&quot;??_-;_-@_-"/>
    <numFmt numFmtId="170" formatCode="_-* #,##0.000_-;\-* #,##0.000_-;_-* &quot;-&quot;??_-;_-@_-"/>
    <numFmt numFmtId="171" formatCode="0.0000000"/>
    <numFmt numFmtId="173" formatCode="0.00000"/>
    <numFmt numFmtId="174" formatCode="0.0000"/>
    <numFmt numFmtId="175" formatCode="0.000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Book Antiqua"/>
      <family val="1"/>
    </font>
    <font>
      <sz val="8"/>
      <name val="Book Antiqua"/>
      <family val="1"/>
    </font>
    <font>
      <sz val="9"/>
      <name val="Book Antiqua"/>
      <family val="1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2"/>
      <color theme="1"/>
      <name val="Garamond"/>
      <family val="1"/>
    </font>
    <font>
      <b/>
      <sz val="16"/>
      <color theme="1"/>
      <name val="Garamond"/>
      <family val="1"/>
    </font>
    <font>
      <sz val="16"/>
      <color theme="1"/>
      <name val="Calibri"/>
      <family val="2"/>
      <scheme val="minor"/>
    </font>
    <font>
      <b/>
      <vertAlign val="subscript"/>
      <sz val="16"/>
      <color theme="1"/>
      <name val="Garamond"/>
      <family val="1"/>
    </font>
    <font>
      <b/>
      <vertAlign val="superscript"/>
      <sz val="16"/>
      <color theme="1"/>
      <name val="Garamond"/>
      <family val="1"/>
    </font>
    <font>
      <sz val="16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6"/>
      <color rgb="FF0070C0"/>
      <name val="Garamond"/>
      <family val="1"/>
    </font>
    <font>
      <b/>
      <sz val="16"/>
      <name val="Garamond"/>
      <family val="1"/>
    </font>
    <font>
      <b/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Arial Narrow"/>
      <family val="2"/>
    </font>
    <font>
      <b/>
      <sz val="9.5"/>
      <color theme="1"/>
      <name val="Arial Narrow"/>
      <family val="2"/>
    </font>
    <font>
      <sz val="9.5"/>
      <color theme="1"/>
      <name val="Arial Narrow"/>
      <family val="2"/>
    </font>
    <font>
      <sz val="8"/>
      <color theme="1"/>
      <name val="Arial Narrow"/>
      <family val="2"/>
    </font>
    <font>
      <b/>
      <sz val="14"/>
      <color theme="1"/>
      <name val="Garamond"/>
      <family val="1"/>
    </font>
    <font>
      <sz val="14"/>
      <color rgb="FF0070C0"/>
      <name val="Calibri"/>
      <family val="2"/>
      <scheme val="minor"/>
    </font>
    <font>
      <b/>
      <sz val="14"/>
      <name val="Garamond"/>
      <family val="1"/>
    </font>
    <font>
      <sz val="14"/>
      <name val="Calibri"/>
      <family val="2"/>
      <scheme val="minor"/>
    </font>
    <font>
      <sz val="11"/>
      <color theme="1"/>
      <name val="Arial Narrow"/>
      <family val="2"/>
    </font>
    <font>
      <b/>
      <sz val="9.5"/>
      <color theme="0"/>
      <name val="Arial Narrow"/>
      <family val="2"/>
    </font>
    <font>
      <b/>
      <sz val="8"/>
      <color indexed="63"/>
      <name val="Trebuchet MS"/>
      <family val="1"/>
      <charset val="204"/>
    </font>
    <font>
      <sz val="8"/>
      <color indexed="63"/>
      <name val="Tahoma"/>
      <family val="1"/>
      <charset val="204"/>
    </font>
    <font>
      <sz val="14"/>
      <color theme="1"/>
      <name val="Calibri"/>
      <family val="2"/>
      <scheme val="minor"/>
    </font>
    <font>
      <sz val="14"/>
      <color theme="1"/>
      <name val="Garamond"/>
      <family val="1"/>
    </font>
    <font>
      <sz val="12"/>
      <color theme="1"/>
      <name val="Garamond"/>
      <family val="1"/>
    </font>
    <font>
      <b/>
      <sz val="11"/>
      <color rgb="FF0070C0"/>
      <name val="Calibri"/>
      <family val="2"/>
      <scheme val="minor"/>
    </font>
    <font>
      <sz val="9"/>
      <color rgb="FF000000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2"/>
      <color rgb="FF000000"/>
      <name val="Garamond"/>
      <family val="1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Arial"/>
      <family val="2"/>
    </font>
    <font>
      <sz val="16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rgb="FF222222"/>
      <name val="Arial"/>
      <family val="2"/>
    </font>
    <font>
      <b/>
      <sz val="11"/>
      <color rgb="FF222222"/>
      <name val="Arial"/>
      <family val="2"/>
    </font>
    <font>
      <sz val="1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5A5A5"/>
      </patternFill>
    </fill>
    <fill>
      <patternFill patternType="solid">
        <fgColor rgb="FFFABF8F"/>
        <bgColor indexed="64"/>
      </patternFill>
    </fill>
    <fill>
      <patternFill patternType="solid">
        <fgColor rgb="FFE4DBD2"/>
        <bgColor indexed="64"/>
      </patternFill>
    </fill>
    <fill>
      <patternFill patternType="solid">
        <fgColor rgb="FFF3EFE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95B3D7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thin">
        <color indexed="64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1" fontId="4" fillId="0" borderId="0" applyFont="0" applyFill="0" applyBorder="0" applyAlignment="0" applyProtection="0"/>
    <xf numFmtId="0" fontId="29" fillId="8" borderId="36" applyNumberFormat="0" applyAlignment="0" applyProtection="0"/>
    <xf numFmtId="0" fontId="4" fillId="0" borderId="0"/>
    <xf numFmtId="41" fontId="4" fillId="0" borderId="0" applyFont="0" applyFill="0" applyBorder="0" applyAlignment="0" applyProtection="0"/>
  </cellStyleXfs>
  <cellXfs count="309">
    <xf numFmtId="0" fontId="0" fillId="0" borderId="0" xfId="0"/>
    <xf numFmtId="1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4" xfId="0" applyBorder="1"/>
    <xf numFmtId="167" fontId="0" fillId="0" borderId="0" xfId="1" applyNumberFormat="1" applyFont="1" applyBorder="1"/>
    <xf numFmtId="167" fontId="0" fillId="0" borderId="14" xfId="0" applyNumberFormat="1" applyBorder="1"/>
    <xf numFmtId="43" fontId="3" fillId="2" borderId="17" xfId="1" applyFont="1" applyFill="1" applyBorder="1"/>
    <xf numFmtId="167" fontId="0" fillId="0" borderId="18" xfId="1" applyNumberFormat="1" applyFont="1" applyBorder="1"/>
    <xf numFmtId="167" fontId="0" fillId="0" borderId="3" xfId="0" applyNumberFormat="1" applyBorder="1"/>
    <xf numFmtId="0" fontId="0" fillId="0" borderId="1" xfId="0" applyBorder="1"/>
    <xf numFmtId="167" fontId="0" fillId="0" borderId="7" xfId="1" applyNumberFormat="1" applyFont="1" applyBorder="1"/>
    <xf numFmtId="167" fontId="2" fillId="0" borderId="0" xfId="1" applyNumberFormat="1" applyFont="1" applyBorder="1"/>
    <xf numFmtId="0" fontId="0" fillId="0" borderId="0" xfId="0"/>
    <xf numFmtId="0" fontId="0" fillId="0" borderId="0" xfId="0" applyBorder="1"/>
    <xf numFmtId="167" fontId="9" fillId="0" borderId="0" xfId="1" applyNumberFormat="1" applyFont="1" applyBorder="1"/>
    <xf numFmtId="0" fontId="0" fillId="0" borderId="0" xfId="0" applyFill="1"/>
    <xf numFmtId="2" fontId="0" fillId="0" borderId="0" xfId="1" applyNumberFormat="1" applyFont="1" applyBorder="1" applyAlignment="1">
      <alignment wrapText="1"/>
    </xf>
    <xf numFmtId="2" fontId="0" fillId="0" borderId="0" xfId="1" applyNumberFormat="1" applyFont="1" applyBorder="1"/>
    <xf numFmtId="2" fontId="0" fillId="0" borderId="12" xfId="1" applyNumberFormat="1" applyFont="1" applyBorder="1" applyAlignment="1">
      <alignment wrapText="1"/>
    </xf>
    <xf numFmtId="2" fontId="0" fillId="0" borderId="19" xfId="1" applyNumberFormat="1" applyFont="1" applyBorder="1" applyAlignment="1">
      <alignment wrapText="1"/>
    </xf>
    <xf numFmtId="2" fontId="0" fillId="0" borderId="7" xfId="1" applyNumberFormat="1" applyFont="1" applyBorder="1" applyAlignment="1">
      <alignment wrapText="1"/>
    </xf>
    <xf numFmtId="2" fontId="0" fillId="0" borderId="20" xfId="1" applyNumberFormat="1" applyFont="1" applyBorder="1" applyAlignment="1">
      <alignment wrapText="1"/>
    </xf>
    <xf numFmtId="2" fontId="0" fillId="0" borderId="16" xfId="1" applyNumberFormat="1" applyFont="1" applyBorder="1" applyAlignment="1">
      <alignment wrapText="1"/>
    </xf>
    <xf numFmtId="167" fontId="0" fillId="0" borderId="19" xfId="0" applyNumberFormat="1" applyBorder="1"/>
    <xf numFmtId="1" fontId="0" fillId="0" borderId="0" xfId="1" applyNumberFormat="1" applyFont="1" applyBorder="1"/>
    <xf numFmtId="1" fontId="0" fillId="0" borderId="0" xfId="1" applyNumberFormat="1" applyFont="1" applyBorder="1" applyAlignment="1">
      <alignment wrapText="1"/>
    </xf>
    <xf numFmtId="1" fontId="0" fillId="0" borderId="12" xfId="1" applyNumberFormat="1" applyFont="1" applyBorder="1" applyAlignment="1">
      <alignment wrapText="1"/>
    </xf>
    <xf numFmtId="1" fontId="0" fillId="0" borderId="19" xfId="1" applyNumberFormat="1" applyFont="1" applyBorder="1"/>
    <xf numFmtId="1" fontId="0" fillId="0" borderId="19" xfId="1" applyNumberFormat="1" applyFont="1" applyBorder="1" applyAlignment="1">
      <alignment wrapText="1"/>
    </xf>
    <xf numFmtId="1" fontId="0" fillId="0" borderId="7" xfId="1" applyNumberFormat="1" applyFont="1" applyBorder="1" applyAlignment="1">
      <alignment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0" fillId="0" borderId="0" xfId="0" applyAlignment="1"/>
    <xf numFmtId="0" fontId="14" fillId="0" borderId="0" xfId="0" applyFont="1" applyAlignment="1">
      <alignment horizontal="justify" vertical="center"/>
    </xf>
    <xf numFmtId="43" fontId="3" fillId="0" borderId="0" xfId="1" applyFont="1" applyFill="1" applyBorder="1"/>
    <xf numFmtId="2" fontId="0" fillId="3" borderId="1" xfId="1" applyNumberFormat="1" applyFont="1" applyFill="1" applyBorder="1" applyAlignment="1">
      <alignment wrapText="1"/>
    </xf>
    <xf numFmtId="2" fontId="0" fillId="0" borderId="2" xfId="1" applyNumberFormat="1" applyFont="1" applyBorder="1" applyAlignment="1">
      <alignment wrapText="1"/>
    </xf>
    <xf numFmtId="2" fontId="0" fillId="3" borderId="13" xfId="1" applyNumberFormat="1" applyFont="1" applyFill="1" applyBorder="1" applyAlignment="1">
      <alignment wrapText="1"/>
    </xf>
    <xf numFmtId="2" fontId="0" fillId="3" borderId="8" xfId="1" applyNumberFormat="1" applyFont="1" applyFill="1" applyBorder="1" applyAlignment="1">
      <alignment wrapText="1"/>
    </xf>
    <xf numFmtId="43" fontId="3" fillId="2" borderId="3" xfId="1" applyFont="1" applyFill="1" applyBorder="1"/>
    <xf numFmtId="43" fontId="3" fillId="2" borderId="21" xfId="1" applyFont="1" applyFill="1" applyBorder="1"/>
    <xf numFmtId="43" fontId="3" fillId="2" borderId="22" xfId="1" applyFont="1" applyFill="1" applyBorder="1"/>
    <xf numFmtId="167" fontId="9" fillId="0" borderId="0" xfId="1" applyNumberFormat="1" applyFont="1" applyBorder="1" applyAlignment="1">
      <alignment wrapText="1"/>
    </xf>
    <xf numFmtId="0" fontId="0" fillId="0" borderId="23" xfId="0" applyBorder="1"/>
    <xf numFmtId="43" fontId="3" fillId="2" borderId="18" xfId="1" applyFont="1" applyFill="1" applyBorder="1"/>
    <xf numFmtId="43" fontId="3" fillId="2" borderId="24" xfId="1" applyFont="1" applyFill="1" applyBorder="1"/>
    <xf numFmtId="43" fontId="3" fillId="2" borderId="9" xfId="1" applyFont="1" applyFill="1" applyBorder="1"/>
    <xf numFmtId="43" fontId="3" fillId="2" borderId="14" xfId="1" applyFont="1" applyFill="1" applyBorder="1"/>
    <xf numFmtId="43" fontId="3" fillId="2" borderId="14" xfId="1" applyFont="1" applyFill="1" applyBorder="1" applyAlignment="1">
      <alignment horizontal="center" wrapText="1"/>
    </xf>
    <xf numFmtId="0" fontId="0" fillId="0" borderId="9" xfId="0" applyBorder="1"/>
    <xf numFmtId="0" fontId="0" fillId="0" borderId="3" xfId="0" applyBorder="1"/>
    <xf numFmtId="43" fontId="3" fillId="2" borderId="23" xfId="1" applyFont="1" applyFill="1" applyBorder="1"/>
    <xf numFmtId="167" fontId="0" fillId="0" borderId="21" xfId="0" applyNumberFormat="1" applyBorder="1"/>
    <xf numFmtId="2" fontId="0" fillId="0" borderId="15" xfId="1" applyNumberFormat="1" applyFont="1" applyBorder="1" applyAlignment="1">
      <alignment wrapText="1"/>
    </xf>
    <xf numFmtId="43" fontId="3" fillId="2" borderId="25" xfId="1" applyFont="1" applyFill="1" applyBorder="1"/>
    <xf numFmtId="43" fontId="3" fillId="2" borderId="27" xfId="1" applyFont="1" applyFill="1" applyBorder="1"/>
    <xf numFmtId="43" fontId="3" fillId="2" borderId="26" xfId="1" applyFont="1" applyFill="1" applyBorder="1"/>
    <xf numFmtId="167" fontId="0" fillId="0" borderId="28" xfId="1" applyNumberFormat="1" applyFont="1" applyBorder="1"/>
    <xf numFmtId="167" fontId="0" fillId="0" borderId="14" xfId="1" applyNumberFormat="1" applyFont="1" applyBorder="1"/>
    <xf numFmtId="167" fontId="0" fillId="0" borderId="21" xfId="1" applyNumberFormat="1" applyFont="1" applyBorder="1"/>
    <xf numFmtId="43" fontId="3" fillId="2" borderId="29" xfId="1" applyFont="1" applyFill="1" applyBorder="1"/>
    <xf numFmtId="43" fontId="3" fillId="2" borderId="14" xfId="1" applyFont="1" applyFill="1" applyBorder="1" applyAlignment="1">
      <alignment wrapText="1"/>
    </xf>
    <xf numFmtId="43" fontId="3" fillId="2" borderId="23" xfId="1" applyFont="1" applyFill="1" applyBorder="1" applyAlignment="1">
      <alignment horizontal="left"/>
    </xf>
    <xf numFmtId="43" fontId="3" fillId="2" borderId="18" xfId="1" applyFont="1" applyFill="1" applyBorder="1" applyAlignment="1">
      <alignment horizontal="left"/>
    </xf>
    <xf numFmtId="43" fontId="3" fillId="2" borderId="18" xfId="1" applyFont="1" applyFill="1" applyBorder="1" applyAlignment="1">
      <alignment horizontal="left" wrapText="1"/>
    </xf>
    <xf numFmtId="43" fontId="3" fillId="2" borderId="24" xfId="1" applyFont="1" applyFill="1" applyBorder="1" applyAlignment="1">
      <alignment horizontal="left"/>
    </xf>
    <xf numFmtId="167" fontId="0" fillId="0" borderId="24" xfId="1" applyNumberFormat="1" applyFont="1" applyBorder="1"/>
    <xf numFmtId="43" fontId="3" fillId="2" borderId="4" xfId="1" applyFont="1" applyFill="1" applyBorder="1" applyAlignment="1">
      <alignment horizontal="left"/>
    </xf>
    <xf numFmtId="43" fontId="3" fillId="2" borderId="6" xfId="1" applyFont="1" applyFill="1" applyBorder="1" applyAlignment="1">
      <alignment horizontal="left"/>
    </xf>
    <xf numFmtId="43" fontId="3" fillId="2" borderId="6" xfId="1" applyFont="1" applyFill="1" applyBorder="1" applyAlignment="1">
      <alignment horizontal="left" wrapText="1"/>
    </xf>
    <xf numFmtId="43" fontId="3" fillId="2" borderId="30" xfId="1" applyFont="1" applyFill="1" applyBorder="1" applyAlignment="1">
      <alignment horizontal="left"/>
    </xf>
    <xf numFmtId="43" fontId="3" fillId="2" borderId="30" xfId="1" applyFont="1" applyFill="1" applyBorder="1"/>
    <xf numFmtId="2" fontId="0" fillId="0" borderId="6" xfId="1" applyNumberFormat="1" applyFont="1" applyBorder="1"/>
    <xf numFmtId="2" fontId="0" fillId="0" borderId="12" xfId="1" applyNumberFormat="1" applyFont="1" applyBorder="1"/>
    <xf numFmtId="167" fontId="0" fillId="0" borderId="9" xfId="1" applyNumberFormat="1" applyFont="1" applyBorder="1"/>
    <xf numFmtId="2" fontId="0" fillId="0" borderId="19" xfId="1" applyNumberFormat="1" applyFont="1" applyBorder="1"/>
    <xf numFmtId="2" fontId="0" fillId="0" borderId="7" xfId="1" applyNumberFormat="1" applyFont="1" applyBorder="1"/>
    <xf numFmtId="2" fontId="0" fillId="5" borderId="0" xfId="1" applyNumberFormat="1" applyFont="1" applyFill="1" applyBorder="1"/>
    <xf numFmtId="43" fontId="3" fillId="0" borderId="0" xfId="1" applyFont="1" applyFill="1" applyBorder="1" applyAlignment="1">
      <alignment horizontal="left"/>
    </xf>
    <xf numFmtId="2" fontId="0" fillId="0" borderId="0" xfId="1" applyNumberFormat="1" applyFont="1" applyFill="1" applyBorder="1"/>
    <xf numFmtId="167" fontId="0" fillId="0" borderId="0" xfId="1" applyNumberFormat="1" applyFont="1" applyFill="1" applyBorder="1"/>
    <xf numFmtId="1" fontId="0" fillId="0" borderId="4" xfId="1" applyNumberFormat="1" applyFont="1" applyBorder="1"/>
    <xf numFmtId="1" fontId="0" fillId="0" borderId="5" xfId="1" applyNumberFormat="1" applyFont="1" applyBorder="1"/>
    <xf numFmtId="1" fontId="0" fillId="0" borderId="11" xfId="1" applyNumberFormat="1" applyFont="1" applyBorder="1"/>
    <xf numFmtId="1" fontId="0" fillId="0" borderId="6" xfId="1" applyNumberFormat="1" applyFont="1" applyBorder="1"/>
    <xf numFmtId="1" fontId="0" fillId="0" borderId="12" xfId="1" applyNumberFormat="1" applyFont="1" applyBorder="1"/>
    <xf numFmtId="1" fontId="0" fillId="0" borderId="30" xfId="1" applyNumberFormat="1" applyFont="1" applyBorder="1"/>
    <xf numFmtId="1" fontId="0" fillId="0" borderId="7" xfId="1" applyNumberFormat="1" applyFont="1" applyBorder="1"/>
    <xf numFmtId="0" fontId="5" fillId="0" borderId="3" xfId="0" applyFont="1" applyBorder="1" applyAlignment="1">
      <alignment wrapText="1"/>
    </xf>
    <xf numFmtId="0" fontId="20" fillId="0" borderId="32" xfId="0" applyFont="1" applyBorder="1" applyAlignment="1">
      <alignment wrapText="1"/>
    </xf>
    <xf numFmtId="0" fontId="0" fillId="0" borderId="33" xfId="0" applyBorder="1" applyAlignment="1"/>
    <xf numFmtId="1" fontId="22" fillId="0" borderId="8" xfId="0" applyNumberFormat="1" applyFont="1" applyBorder="1" applyAlignment="1"/>
    <xf numFmtId="1" fontId="10" fillId="0" borderId="8" xfId="0" applyNumberFormat="1" applyFont="1" applyBorder="1" applyAlignment="1"/>
    <xf numFmtId="1" fontId="10" fillId="0" borderId="8" xfId="0" applyNumberFormat="1" applyFont="1" applyFill="1" applyBorder="1" applyAlignment="1"/>
    <xf numFmtId="1" fontId="22" fillId="0" borderId="34" xfId="0" applyNumberFormat="1" applyFont="1" applyBorder="1" applyAlignment="1"/>
    <xf numFmtId="49" fontId="22" fillId="0" borderId="25" xfId="0" applyNumberFormat="1" applyFont="1" applyBorder="1" applyAlignment="1"/>
    <xf numFmtId="1" fontId="10" fillId="0" borderId="10" xfId="0" applyNumberFormat="1" applyFont="1" applyBorder="1" applyAlignment="1"/>
    <xf numFmtId="2" fontId="12" fillId="0" borderId="0" xfId="1" applyNumberFormat="1" applyFont="1" applyAlignment="1">
      <alignment horizontal="right"/>
    </xf>
    <xf numFmtId="2" fontId="11" fillId="0" borderId="0" xfId="1" applyNumberFormat="1" applyFont="1" applyAlignment="1">
      <alignment horizontal="right"/>
    </xf>
    <xf numFmtId="2" fontId="23" fillId="0" borderId="0" xfId="1" applyNumberFormat="1" applyFont="1" applyAlignment="1">
      <alignment horizontal="right"/>
    </xf>
    <xf numFmtId="2" fontId="12" fillId="0" borderId="0" xfId="1" applyNumberFormat="1" applyFont="1" applyFill="1" applyAlignment="1">
      <alignment horizontal="right"/>
    </xf>
    <xf numFmtId="4" fontId="22" fillId="0" borderId="18" xfId="0" applyNumberFormat="1" applyFont="1" applyBorder="1" applyAlignment="1">
      <alignment horizontal="right"/>
    </xf>
    <xf numFmtId="0" fontId="24" fillId="0" borderId="0" xfId="0" applyFont="1" applyAlignment="1">
      <alignment horizontal="right"/>
    </xf>
    <xf numFmtId="1" fontId="22" fillId="0" borderId="10" xfId="0" applyNumberFormat="1" applyFont="1" applyFill="1" applyBorder="1" applyAlignment="1"/>
    <xf numFmtId="2" fontId="23" fillId="6" borderId="0" xfId="1" applyNumberFormat="1" applyFont="1" applyFill="1" applyAlignment="1">
      <alignment horizontal="right"/>
    </xf>
    <xf numFmtId="2" fontId="23" fillId="0" borderId="0" xfId="1" applyNumberFormat="1" applyFont="1" applyFill="1" applyAlignment="1">
      <alignment horizontal="right"/>
    </xf>
    <xf numFmtId="0" fontId="24" fillId="0" borderId="0" xfId="0" applyFont="1" applyFill="1" applyAlignment="1">
      <alignment horizontal="right"/>
    </xf>
    <xf numFmtId="1" fontId="10" fillId="0" borderId="35" xfId="0" applyNumberFormat="1" applyFont="1" applyBorder="1" applyAlignment="1"/>
    <xf numFmtId="49" fontId="25" fillId="0" borderId="31" xfId="0" applyNumberFormat="1" applyFont="1" applyBorder="1" applyAlignment="1"/>
    <xf numFmtId="2" fontId="22" fillId="0" borderId="9" xfId="0" applyNumberFormat="1" applyFont="1" applyBorder="1" applyAlignment="1">
      <alignment horizontal="right"/>
    </xf>
    <xf numFmtId="2" fontId="22" fillId="0" borderId="14" xfId="0" applyNumberFormat="1" applyFont="1" applyBorder="1" applyAlignment="1">
      <alignment horizontal="right"/>
    </xf>
    <xf numFmtId="2" fontId="22" fillId="0" borderId="14" xfId="0" applyNumberFormat="1" applyFont="1" applyFill="1" applyBorder="1" applyAlignment="1">
      <alignment horizontal="right"/>
    </xf>
    <xf numFmtId="2" fontId="22" fillId="0" borderId="21" xfId="0" applyNumberFormat="1" applyFont="1" applyBorder="1" applyAlignment="1">
      <alignment horizontal="right"/>
    </xf>
    <xf numFmtId="0" fontId="24" fillId="0" borderId="0" xfId="0" applyFont="1" applyAlignment="1"/>
    <xf numFmtId="164" fontId="24" fillId="0" borderId="0" xfId="0" applyNumberFormat="1" applyFont="1" applyAlignment="1"/>
    <xf numFmtId="164" fontId="24" fillId="0" borderId="0" xfId="0" applyNumberFormat="1" applyFont="1" applyFill="1" applyAlignment="1"/>
    <xf numFmtId="0" fontId="0" fillId="0" borderId="16" xfId="0" applyBorder="1" applyAlignment="1"/>
    <xf numFmtId="164" fontId="0" fillId="0" borderId="16" xfId="0" applyNumberFormat="1" applyBorder="1" applyAlignment="1"/>
    <xf numFmtId="168" fontId="0" fillId="0" borderId="0" xfId="0" applyNumberFormat="1" applyAlignment="1"/>
    <xf numFmtId="0" fontId="26" fillId="0" borderId="0" xfId="0" applyFont="1" applyAlignment="1">
      <alignment vertical="center"/>
    </xf>
    <xf numFmtId="0" fontId="19" fillId="0" borderId="0" xfId="0" applyFont="1" applyAlignment="1"/>
    <xf numFmtId="0" fontId="8" fillId="0" borderId="0" xfId="0" applyFont="1" applyAlignment="1"/>
    <xf numFmtId="167" fontId="8" fillId="0" borderId="0" xfId="1" applyNumberFormat="1" applyFont="1" applyFill="1" applyBorder="1"/>
    <xf numFmtId="167" fontId="0" fillId="0" borderId="31" xfId="1" applyNumberFormat="1" applyFont="1" applyBorder="1"/>
    <xf numFmtId="0" fontId="27" fillId="0" borderId="0" xfId="0" applyFont="1" applyAlignment="1">
      <alignment vertical="center"/>
    </xf>
    <xf numFmtId="1" fontId="0" fillId="0" borderId="19" xfId="0" applyNumberFormat="1" applyBorder="1"/>
    <xf numFmtId="1" fontId="0" fillId="0" borderId="7" xfId="0" applyNumberFormat="1" applyBorder="1"/>
    <xf numFmtId="0" fontId="28" fillId="4" borderId="18" xfId="0" applyFont="1" applyFill="1" applyBorder="1" applyAlignment="1">
      <alignment vertical="center"/>
    </xf>
    <xf numFmtId="0" fontId="28" fillId="4" borderId="24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9" borderId="14" xfId="0" applyFill="1" applyBorder="1" applyAlignment="1">
      <alignment vertical="top"/>
    </xf>
    <xf numFmtId="0" fontId="31" fillId="9" borderId="14" xfId="0" applyFont="1" applyFill="1" applyBorder="1" applyAlignment="1">
      <alignment vertical="center" wrapText="1"/>
    </xf>
    <xf numFmtId="0" fontId="31" fillId="0" borderId="0" xfId="0" applyFont="1" applyAlignment="1">
      <alignment vertical="center"/>
    </xf>
    <xf numFmtId="3" fontId="32" fillId="0" borderId="0" xfId="0" applyNumberFormat="1" applyFont="1" applyAlignment="1">
      <alignment horizontal="center" vertical="center"/>
    </xf>
    <xf numFmtId="1" fontId="32" fillId="0" borderId="5" xfId="0" applyNumberFormat="1" applyFont="1" applyBorder="1" applyAlignment="1">
      <alignment vertical="center"/>
    </xf>
    <xf numFmtId="1" fontId="32" fillId="0" borderId="0" xfId="0" applyNumberFormat="1" applyFont="1" applyAlignment="1">
      <alignment vertical="center"/>
    </xf>
    <xf numFmtId="0" fontId="31" fillId="0" borderId="19" xfId="0" applyFont="1" applyBorder="1" applyAlignment="1">
      <alignment vertical="center"/>
    </xf>
    <xf numFmtId="3" fontId="32" fillId="0" borderId="19" xfId="0" applyNumberFormat="1" applyFont="1" applyBorder="1" applyAlignment="1">
      <alignment horizontal="center" vertical="center"/>
    </xf>
    <xf numFmtId="1" fontId="32" fillId="0" borderId="19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3" fontId="36" fillId="0" borderId="0" xfId="1" applyFont="1" applyFill="1" applyBorder="1"/>
    <xf numFmtId="167" fontId="37" fillId="0" borderId="0" xfId="1" applyNumberFormat="1" applyFont="1" applyFill="1" applyBorder="1"/>
    <xf numFmtId="0" fontId="34" fillId="0" borderId="19" xfId="0" applyFont="1" applyBorder="1" applyAlignment="1">
      <alignment vertical="center"/>
    </xf>
    <xf numFmtId="0" fontId="0" fillId="0" borderId="37" xfId="0" applyBorder="1"/>
    <xf numFmtId="0" fontId="30" fillId="0" borderId="20" xfId="0" applyFont="1" applyBorder="1"/>
    <xf numFmtId="0" fontId="0" fillId="0" borderId="35" xfId="0" applyBorder="1"/>
    <xf numFmtId="0" fontId="31" fillId="0" borderId="38" xfId="0" applyFont="1" applyBorder="1"/>
    <xf numFmtId="0" fontId="31" fillId="0" borderId="0" xfId="0" applyFont="1" applyBorder="1"/>
    <xf numFmtId="0" fontId="38" fillId="0" borderId="39" xfId="0" applyFont="1" applyBorder="1"/>
    <xf numFmtId="0" fontId="31" fillId="0" borderId="38" xfId="0" applyFont="1" applyBorder="1" applyAlignment="1">
      <alignment horizontal="right"/>
    </xf>
    <xf numFmtId="0" fontId="32" fillId="0" borderId="1" xfId="0" applyFont="1" applyBorder="1"/>
    <xf numFmtId="0" fontId="31" fillId="0" borderId="0" xfId="0" applyFont="1" applyBorder="1" applyAlignment="1">
      <alignment horizontal="right"/>
    </xf>
    <xf numFmtId="0" fontId="38" fillId="0" borderId="38" xfId="0" applyFont="1" applyBorder="1"/>
    <xf numFmtId="0" fontId="38" fillId="0" borderId="0" xfId="0" applyFont="1" applyBorder="1"/>
    <xf numFmtId="0" fontId="30" fillId="0" borderId="0" xfId="0" applyFont="1" applyBorder="1"/>
    <xf numFmtId="0" fontId="30" fillId="0" borderId="39" xfId="0" applyFont="1" applyBorder="1"/>
    <xf numFmtId="0" fontId="32" fillId="0" borderId="0" xfId="0" applyFont="1" applyBorder="1"/>
    <xf numFmtId="0" fontId="32" fillId="0" borderId="39" xfId="0" applyFont="1" applyBorder="1"/>
    <xf numFmtId="1" fontId="32" fillId="0" borderId="1" xfId="0" applyNumberFormat="1" applyFont="1" applyBorder="1"/>
    <xf numFmtId="0" fontId="32" fillId="0" borderId="34" xfId="0" applyFont="1" applyBorder="1"/>
    <xf numFmtId="0" fontId="32" fillId="0" borderId="16" xfId="0" applyFont="1" applyBorder="1"/>
    <xf numFmtId="0" fontId="31" fillId="0" borderId="16" xfId="0" applyFont="1" applyBorder="1"/>
    <xf numFmtId="1" fontId="39" fillId="8" borderId="40" xfId="4" applyNumberFormat="1" applyFont="1" applyBorder="1"/>
    <xf numFmtId="0" fontId="32" fillId="0" borderId="33" xfId="0" applyFont="1" applyBorder="1"/>
    <xf numFmtId="2" fontId="32" fillId="0" borderId="1" xfId="0" applyNumberFormat="1" applyFont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67" fontId="0" fillId="0" borderId="1" xfId="1" applyNumberFormat="1" applyFont="1" applyBorder="1" applyAlignment="1">
      <alignment horizontal="center"/>
    </xf>
    <xf numFmtId="43" fontId="0" fillId="0" borderId="1" xfId="1" applyFont="1" applyBorder="1" applyAlignment="1">
      <alignment horizontal="center"/>
    </xf>
    <xf numFmtId="169" fontId="0" fillId="0" borderId="1" xfId="1" applyNumberFormat="1" applyFont="1" applyBorder="1" applyAlignment="1">
      <alignment horizontal="center"/>
    </xf>
    <xf numFmtId="170" fontId="0" fillId="0" borderId="0" xfId="0" applyNumberFormat="1"/>
    <xf numFmtId="167" fontId="0" fillId="6" borderId="1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40" fillId="10" borderId="41" xfId="0" applyFont="1" applyFill="1" applyBorder="1" applyAlignment="1">
      <alignment horizontal="center" vertical="top" wrapText="1"/>
    </xf>
    <xf numFmtId="0" fontId="40" fillId="10" borderId="42" xfId="0" applyFont="1" applyFill="1" applyBorder="1" applyAlignment="1">
      <alignment horizontal="left" vertical="top" wrapText="1"/>
    </xf>
    <xf numFmtId="0" fontId="40" fillId="10" borderId="43" xfId="0" applyFont="1" applyFill="1" applyBorder="1" applyAlignment="1">
      <alignment horizontal="left" vertical="top" wrapText="1"/>
    </xf>
    <xf numFmtId="0" fontId="40" fillId="10" borderId="44" xfId="0" applyFont="1" applyFill="1" applyBorder="1" applyAlignment="1">
      <alignment horizontal="left" vertical="top" wrapText="1"/>
    </xf>
    <xf numFmtId="0" fontId="41" fillId="11" borderId="45" xfId="0" applyFont="1" applyFill="1" applyBorder="1" applyAlignment="1">
      <alignment horizontal="left" vertical="top" wrapText="1"/>
    </xf>
    <xf numFmtId="0" fontId="41" fillId="11" borderId="46" xfId="0" applyFont="1" applyFill="1" applyBorder="1" applyAlignment="1">
      <alignment horizontal="left" vertical="top" wrapText="1"/>
    </xf>
    <xf numFmtId="0" fontId="41" fillId="11" borderId="46" xfId="0" applyFont="1" applyFill="1" applyBorder="1" applyAlignment="1">
      <alignment horizontal="left" vertical="center" wrapText="1"/>
    </xf>
    <xf numFmtId="2" fontId="0" fillId="6" borderId="0" xfId="0" applyNumberFormat="1" applyFill="1" applyBorder="1" applyAlignment="1">
      <alignment horizontal="center"/>
    </xf>
    <xf numFmtId="0" fontId="3" fillId="0" borderId="0" xfId="0" applyFont="1"/>
    <xf numFmtId="0" fontId="0" fillId="5" borderId="1" xfId="0" applyFill="1" applyBorder="1"/>
    <xf numFmtId="0" fontId="0" fillId="5" borderId="1" xfId="0" applyFill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34" fillId="0" borderId="0" xfId="0" applyFont="1"/>
    <xf numFmtId="0" fontId="0" fillId="5" borderId="37" xfId="0" applyFill="1" applyBorder="1"/>
    <xf numFmtId="0" fontId="0" fillId="5" borderId="20" xfId="0" applyFill="1" applyBorder="1"/>
    <xf numFmtId="0" fontId="0" fillId="5" borderId="35" xfId="0" applyFill="1" applyBorder="1"/>
    <xf numFmtId="0" fontId="0" fillId="5" borderId="38" xfId="0" applyFill="1" applyBorder="1"/>
    <xf numFmtId="0" fontId="0" fillId="5" borderId="0" xfId="0" applyFill="1" applyBorder="1" applyAlignment="1">
      <alignment horizontal="right"/>
    </xf>
    <xf numFmtId="0" fontId="0" fillId="5" borderId="0" xfId="0" applyFill="1" applyBorder="1"/>
    <xf numFmtId="0" fontId="0" fillId="5" borderId="39" xfId="0" applyFill="1" applyBorder="1"/>
    <xf numFmtId="1" fontId="0" fillId="5" borderId="1" xfId="0" applyNumberFormat="1" applyFill="1" applyBorder="1"/>
    <xf numFmtId="2" fontId="0" fillId="5" borderId="1" xfId="0" applyNumberFormat="1" applyFill="1" applyBorder="1"/>
    <xf numFmtId="0" fontId="0" fillId="5" borderId="34" xfId="0" applyFill="1" applyBorder="1"/>
    <xf numFmtId="0" fontId="0" fillId="5" borderId="16" xfId="0" applyFill="1" applyBorder="1"/>
    <xf numFmtId="0" fontId="0" fillId="5" borderId="33" xfId="0" applyFill="1" applyBorder="1"/>
    <xf numFmtId="0" fontId="0" fillId="0" borderId="0" xfId="0" applyFont="1"/>
    <xf numFmtId="0" fontId="42" fillId="0" borderId="0" xfId="0" applyFont="1"/>
    <xf numFmtId="0" fontId="43" fillId="0" borderId="0" xfId="0" applyFont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0" borderId="0" xfId="0" applyFont="1"/>
    <xf numFmtId="0" fontId="0" fillId="0" borderId="0" xfId="0" applyAlignment="1">
      <alignment wrapText="1"/>
    </xf>
    <xf numFmtId="0" fontId="3" fillId="0" borderId="0" xfId="0" applyFont="1" applyAlignment="1"/>
    <xf numFmtId="0" fontId="45" fillId="0" borderId="0" xfId="0" applyFont="1"/>
    <xf numFmtId="0" fontId="0" fillId="0" borderId="4" xfId="0" applyFill="1" applyBorder="1"/>
    <xf numFmtId="0" fontId="6" fillId="0" borderId="23" xfId="5" applyFont="1" applyFill="1" applyBorder="1" applyAlignment="1">
      <alignment vertical="top"/>
    </xf>
    <xf numFmtId="2" fontId="7" fillId="0" borderId="0" xfId="6" applyNumberFormat="1" applyFont="1" applyFill="1" applyBorder="1" applyAlignment="1"/>
    <xf numFmtId="2" fontId="7" fillId="0" borderId="12" xfId="6" applyNumberFormat="1" applyFont="1" applyFill="1" applyBorder="1" applyAlignment="1"/>
    <xf numFmtId="2" fontId="7" fillId="0" borderId="6" xfId="6" applyNumberFormat="1" applyFont="1" applyFill="1" applyBorder="1" applyAlignment="1"/>
    <xf numFmtId="2" fontId="7" fillId="0" borderId="19" xfId="6" applyNumberFormat="1" applyFont="1" applyFill="1" applyBorder="1" applyAlignment="1"/>
    <xf numFmtId="2" fontId="7" fillId="0" borderId="7" xfId="6" applyNumberFormat="1" applyFont="1" applyFill="1" applyBorder="1" applyAlignment="1"/>
    <xf numFmtId="2" fontId="7" fillId="0" borderId="30" xfId="6" applyNumberFormat="1" applyFont="1" applyFill="1" applyBorder="1" applyAlignment="1"/>
    <xf numFmtId="2" fontId="7" fillId="0" borderId="4" xfId="6" applyNumberFormat="1" applyFont="1" applyFill="1" applyBorder="1" applyAlignment="1"/>
    <xf numFmtId="2" fontId="7" fillId="0" borderId="5" xfId="6" applyNumberFormat="1" applyFont="1" applyFill="1" applyBorder="1" applyAlignment="1"/>
    <xf numFmtId="2" fontId="7" fillId="0" borderId="11" xfId="6" applyNumberFormat="1" applyFont="1" applyFill="1" applyBorder="1" applyAlignment="1"/>
    <xf numFmtId="0" fontId="6" fillId="0" borderId="18" xfId="5" applyFont="1" applyFill="1" applyBorder="1" applyAlignment="1">
      <alignment vertical="top"/>
    </xf>
    <xf numFmtId="0" fontId="6" fillId="0" borderId="24" xfId="5" applyFont="1" applyFill="1" applyBorder="1" applyAlignment="1">
      <alignment vertical="top"/>
    </xf>
    <xf numFmtId="0" fontId="6" fillId="0" borderId="6" xfId="5" applyFont="1" applyFill="1" applyBorder="1" applyAlignment="1">
      <alignment vertical="top"/>
    </xf>
    <xf numFmtId="0" fontId="6" fillId="0" borderId="6" xfId="5" quotePrefix="1" applyFont="1" applyFill="1" applyBorder="1" applyAlignment="1">
      <alignment horizontal="left" vertical="top"/>
    </xf>
    <xf numFmtId="0" fontId="0" fillId="0" borderId="3" xfId="0" applyFill="1" applyBorder="1"/>
    <xf numFmtId="164" fontId="0" fillId="0" borderId="9" xfId="0" applyNumberFormat="1" applyFill="1" applyBorder="1"/>
    <xf numFmtId="164" fontId="0" fillId="0" borderId="14" xfId="0" applyNumberFormat="1" applyFill="1" applyBorder="1"/>
    <xf numFmtId="164" fontId="0" fillId="0" borderId="21" xfId="0" applyNumberFormat="1" applyFill="1" applyBorder="1"/>
    <xf numFmtId="164" fontId="0" fillId="0" borderId="19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  <xf numFmtId="164" fontId="19" fillId="0" borderId="0" xfId="0" applyNumberFormat="1" applyFont="1" applyFill="1" applyBorder="1"/>
    <xf numFmtId="0" fontId="3" fillId="12" borderId="0" xfId="0" applyFont="1" applyFill="1"/>
    <xf numFmtId="0" fontId="46" fillId="13" borderId="37" xfId="0" applyFont="1" applyFill="1" applyBorder="1" applyAlignment="1">
      <alignment vertical="center"/>
    </xf>
    <xf numFmtId="0" fontId="0" fillId="13" borderId="1" xfId="0" applyFill="1" applyBorder="1"/>
    <xf numFmtId="0" fontId="48" fillId="7" borderId="1" xfId="0" applyFont="1" applyFill="1" applyBorder="1" applyAlignment="1">
      <alignment vertical="center"/>
    </xf>
    <xf numFmtId="167" fontId="49" fillId="7" borderId="1" xfId="1" applyNumberFormat="1" applyFont="1" applyFill="1" applyBorder="1" applyAlignment="1">
      <alignment horizontal="right" vertical="center"/>
    </xf>
    <xf numFmtId="0" fontId="47" fillId="7" borderId="47" xfId="0" applyFont="1" applyFill="1" applyBorder="1" applyAlignment="1">
      <alignment vertical="center"/>
    </xf>
    <xf numFmtId="167" fontId="47" fillId="7" borderId="1" xfId="1" applyNumberFormat="1" applyFont="1" applyFill="1" applyBorder="1" applyAlignment="1">
      <alignment horizontal="right" vertical="center"/>
    </xf>
    <xf numFmtId="0" fontId="50" fillId="12" borderId="0" xfId="0" applyFont="1" applyFill="1"/>
    <xf numFmtId="0" fontId="13" fillId="12" borderId="0" xfId="0" applyFont="1" applyFill="1"/>
    <xf numFmtId="0" fontId="35" fillId="12" borderId="0" xfId="0" applyFont="1" applyFill="1"/>
    <xf numFmtId="0" fontId="51" fillId="0" borderId="0" xfId="0" applyFont="1"/>
    <xf numFmtId="0" fontId="52" fillId="0" borderId="0" xfId="0" applyFont="1"/>
    <xf numFmtId="174" fontId="0" fillId="0" borderId="0" xfId="0" applyNumberFormat="1" applyBorder="1"/>
    <xf numFmtId="175" fontId="0" fillId="0" borderId="1" xfId="0" applyNumberFormat="1" applyBorder="1"/>
    <xf numFmtId="175" fontId="0" fillId="0" borderId="0" xfId="0" applyNumberFormat="1" applyBorder="1"/>
    <xf numFmtId="0" fontId="0" fillId="0" borderId="0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9" fillId="0" borderId="1" xfId="0" applyFont="1" applyFill="1" applyBorder="1"/>
    <xf numFmtId="2" fontId="9" fillId="0" borderId="1" xfId="0" applyNumberFormat="1" applyFont="1" applyFill="1" applyBorder="1"/>
    <xf numFmtId="2" fontId="0" fillId="0" borderId="0" xfId="0" applyNumberFormat="1" applyFill="1" applyBorder="1"/>
    <xf numFmtId="2" fontId="0" fillId="0" borderId="1" xfId="0" applyNumberFormat="1" applyFill="1" applyBorder="1"/>
    <xf numFmtId="0" fontId="53" fillId="0" borderId="1" xfId="0" applyFont="1" applyFill="1" applyBorder="1" applyAlignment="1">
      <alignment horizontal="center" wrapText="1"/>
    </xf>
    <xf numFmtId="2" fontId="0" fillId="0" borderId="0" xfId="0" applyNumberFormat="1" applyBorder="1"/>
    <xf numFmtId="2" fontId="13" fillId="0" borderId="0" xfId="0" applyNumberFormat="1" applyFont="1" applyFill="1" applyBorder="1" applyAlignment="1">
      <alignment horizontal="center"/>
    </xf>
    <xf numFmtId="2" fontId="0" fillId="13" borderId="1" xfId="0" applyNumberFormat="1" applyFill="1" applyBorder="1" applyAlignment="1">
      <alignment horizontal="right"/>
    </xf>
    <xf numFmtId="0" fontId="0" fillId="13" borderId="1" xfId="0" applyFill="1" applyBorder="1" applyAlignment="1">
      <alignment horizontal="right"/>
    </xf>
    <xf numFmtId="0" fontId="3" fillId="13" borderId="1" xfId="0" applyFont="1" applyFill="1" applyBorder="1"/>
    <xf numFmtId="0" fontId="3" fillId="0" borderId="47" xfId="0" applyFont="1" applyFill="1" applyBorder="1"/>
    <xf numFmtId="2" fontId="3" fillId="0" borderId="1" xfId="0" applyNumberFormat="1" applyFont="1" applyFill="1" applyBorder="1"/>
    <xf numFmtId="171" fontId="0" fillId="0" borderId="0" xfId="0" applyNumberFormat="1"/>
    <xf numFmtId="2" fontId="0" fillId="0" borderId="1" xfId="0" applyNumberFormat="1" applyFill="1" applyBorder="1" applyAlignment="1">
      <alignment horizontal="right"/>
    </xf>
    <xf numFmtId="175" fontId="0" fillId="0" borderId="0" xfId="0" applyNumberFormat="1"/>
    <xf numFmtId="0" fontId="0" fillId="0" borderId="1" xfId="0" applyFill="1" applyBorder="1" applyAlignment="1">
      <alignment horizontal="right"/>
    </xf>
    <xf numFmtId="173" fontId="0" fillId="0" borderId="0" xfId="0" applyNumberFormat="1"/>
    <xf numFmtId="0" fontId="14" fillId="0" borderId="14" xfId="0" applyFont="1" applyBorder="1" applyAlignment="1">
      <alignment vertical="center" wrapText="1"/>
    </xf>
    <xf numFmtId="0" fontId="49" fillId="14" borderId="14" xfId="0" applyFont="1" applyFill="1" applyBorder="1" applyAlignment="1">
      <alignment horizontal="center" vertical="center"/>
    </xf>
    <xf numFmtId="0" fontId="49" fillId="14" borderId="19" xfId="0" applyFont="1" applyFill="1" applyBorder="1" applyAlignment="1">
      <alignment horizontal="center" vertical="center" wrapText="1"/>
    </xf>
    <xf numFmtId="0" fontId="49" fillId="7" borderId="5" xfId="0" applyFont="1" applyFill="1" applyBorder="1" applyAlignment="1">
      <alignment horizontal="center" vertical="center"/>
    </xf>
    <xf numFmtId="0" fontId="49" fillId="7" borderId="0" xfId="0" applyFont="1" applyFill="1" applyAlignment="1">
      <alignment horizontal="center" vertical="center" wrapText="1"/>
    </xf>
    <xf numFmtId="0" fontId="49" fillId="7" borderId="0" xfId="0" applyFont="1" applyFill="1" applyAlignment="1">
      <alignment horizontal="center" vertical="center"/>
    </xf>
    <xf numFmtId="0" fontId="49" fillId="7" borderId="19" xfId="0" applyFont="1" applyFill="1" applyBorder="1" applyAlignment="1">
      <alignment horizontal="center" vertical="center"/>
    </xf>
    <xf numFmtId="0" fontId="49" fillId="7" borderId="19" xfId="0" applyFont="1" applyFill="1" applyBorder="1" applyAlignment="1">
      <alignment horizontal="center" vertical="center" wrapText="1"/>
    </xf>
    <xf numFmtId="0" fontId="49" fillId="7" borderId="5" xfId="0" applyFont="1" applyFill="1" applyBorder="1" applyAlignment="1">
      <alignment vertical="center" wrapText="1"/>
    </xf>
    <xf numFmtId="0" fontId="49" fillId="7" borderId="19" xfId="0" applyFont="1" applyFill="1" applyBorder="1" applyAlignment="1">
      <alignment vertical="center"/>
    </xf>
    <xf numFmtId="0" fontId="44" fillId="0" borderId="7" xfId="0" applyFont="1" applyBorder="1" applyAlignment="1">
      <alignment vertical="center" wrapText="1"/>
    </xf>
    <xf numFmtId="0" fontId="49" fillId="15" borderId="7" xfId="0" applyFont="1" applyFill="1" applyBorder="1" applyAlignment="1">
      <alignment horizontal="center" vertical="center"/>
    </xf>
    <xf numFmtId="0" fontId="49" fillId="14" borderId="19" xfId="0" applyFont="1" applyFill="1" applyBorder="1" applyAlignment="1">
      <alignment horizontal="center" vertical="center"/>
    </xf>
    <xf numFmtId="0" fontId="44" fillId="0" borderId="12" xfId="0" applyFont="1" applyBorder="1" applyAlignment="1">
      <alignment vertical="center" wrapText="1"/>
    </xf>
    <xf numFmtId="0" fontId="49" fillId="15" borderId="12" xfId="0" applyFont="1" applyFill="1" applyBorder="1" applyAlignment="1">
      <alignment horizontal="center" vertical="center"/>
    </xf>
    <xf numFmtId="0" fontId="54" fillId="0" borderId="0" xfId="0" applyFont="1"/>
    <xf numFmtId="0" fontId="55" fillId="0" borderId="0" xfId="0" applyFont="1"/>
    <xf numFmtId="0" fontId="9" fillId="0" borderId="0" xfId="0" applyFont="1"/>
    <xf numFmtId="0" fontId="56" fillId="0" borderId="0" xfId="0" applyFont="1"/>
    <xf numFmtId="0" fontId="58" fillId="0" borderId="0" xfId="0" applyFont="1"/>
    <xf numFmtId="0" fontId="20" fillId="0" borderId="22" xfId="0" applyFont="1" applyBorder="1" applyAlignment="1">
      <alignment vertical="top" wrapText="1"/>
    </xf>
    <xf numFmtId="0" fontId="60" fillId="0" borderId="22" xfId="0" applyFont="1" applyFill="1" applyBorder="1" applyAlignment="1">
      <alignment vertical="top" wrapText="1"/>
    </xf>
    <xf numFmtId="0" fontId="60" fillId="0" borderId="22" xfId="0" applyFont="1" applyBorder="1" applyAlignment="1">
      <alignment vertical="top" wrapText="1"/>
    </xf>
    <xf numFmtId="0" fontId="21" fillId="0" borderId="22" xfId="0" applyFont="1" applyBorder="1" applyAlignment="1">
      <alignment horizontal="left" vertical="top" wrapText="1"/>
    </xf>
    <xf numFmtId="0" fontId="20" fillId="0" borderId="22" xfId="0" applyFont="1" applyFill="1" applyBorder="1" applyAlignment="1">
      <alignment vertical="top" wrapText="1"/>
    </xf>
    <xf numFmtId="0" fontId="20" fillId="0" borderId="28" xfId="0" applyFont="1" applyBorder="1" applyAlignment="1">
      <alignment vertical="top" wrapText="1"/>
    </xf>
    <xf numFmtId="0" fontId="20" fillId="0" borderId="3" xfId="0" applyFont="1" applyBorder="1" applyAlignment="1">
      <alignment vertical="top"/>
    </xf>
    <xf numFmtId="0" fontId="0" fillId="0" borderId="8" xfId="0" applyBorder="1" applyAlignment="1"/>
    <xf numFmtId="0" fontId="20" fillId="0" borderId="48" xfId="0" applyFont="1" applyBorder="1" applyAlignment="1">
      <alignment vertical="top"/>
    </xf>
    <xf numFmtId="0" fontId="60" fillId="0" borderId="48" xfId="0" applyFont="1" applyFill="1" applyBorder="1" applyAlignment="1">
      <alignment vertical="top"/>
    </xf>
    <xf numFmtId="0" fontId="60" fillId="0" borderId="48" xfId="0" applyFont="1" applyBorder="1" applyAlignment="1">
      <alignment vertical="top"/>
    </xf>
    <xf numFmtId="0" fontId="21" fillId="0" borderId="48" xfId="0" applyFont="1" applyBorder="1" applyAlignment="1">
      <alignment horizontal="left" vertical="top"/>
    </xf>
    <xf numFmtId="0" fontId="20" fillId="0" borderId="48" xfId="0" applyFont="1" applyFill="1" applyBorder="1" applyAlignment="1">
      <alignment vertical="top"/>
    </xf>
    <xf numFmtId="0" fontId="20" fillId="0" borderId="49" xfId="0" applyFont="1" applyBorder="1" applyAlignment="1">
      <alignment vertical="top"/>
    </xf>
    <xf numFmtId="0" fontId="6" fillId="0" borderId="9" xfId="5" applyFont="1" applyFill="1" applyBorder="1" applyAlignment="1">
      <alignment wrapText="1"/>
    </xf>
    <xf numFmtId="0" fontId="6" fillId="0" borderId="14" xfId="5" applyFont="1" applyFill="1" applyBorder="1" applyAlignment="1">
      <alignment wrapText="1"/>
    </xf>
    <xf numFmtId="0" fontId="6" fillId="0" borderId="21" xfId="5" applyFont="1" applyFill="1" applyBorder="1" applyAlignment="1">
      <alignment wrapText="1"/>
    </xf>
    <xf numFmtId="0" fontId="27" fillId="0" borderId="0" xfId="0" applyFont="1"/>
    <xf numFmtId="164" fontId="27" fillId="0" borderId="0" xfId="0" applyNumberFormat="1" applyFont="1" applyFill="1" applyBorder="1"/>
  </cellXfs>
  <cellStyles count="7">
    <cellStyle name="Check Cell" xfId="4" builtinId="23"/>
    <cellStyle name="Comma" xfId="1" builtinId="3"/>
    <cellStyle name="Comma [0] 2" xfId="3"/>
    <cellStyle name="Comma [0] 2 3" xfId="6"/>
    <cellStyle name="Normal" xfId="0" builtinId="0"/>
    <cellStyle name="Normal 2" xfId="2"/>
    <cellStyle name="Normal 2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333376</xdr:colOff>
      <xdr:row>1</xdr:row>
      <xdr:rowOff>9524</xdr:rowOff>
    </xdr:from>
    <xdr:to>
      <xdr:col>10</xdr:col>
      <xdr:colOff>371475</xdr:colOff>
      <xdr:row>5</xdr:row>
      <xdr:rowOff>190499</xdr:rowOff>
    </xdr:to>
    <xdr:pic>
      <xdr:nvPicPr>
        <xdr:cNvPr id="2" name="Picture 1" descr="RÃ©sultat de recherche d'images pour &quot;badan pusat statistik logo&quot;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1" y="200024"/>
          <a:ext cx="2676524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3"/>
  <sheetViews>
    <sheetView tabSelected="1" zoomScale="90" zoomScaleNormal="90" workbookViewId="0"/>
  </sheetViews>
  <sheetFormatPr defaultRowHeight="15" x14ac:dyDescent="0.25"/>
  <cols>
    <col min="1" max="1" width="9.140625" style="14"/>
    <col min="2" max="2" width="22.7109375" customWidth="1"/>
    <col min="3" max="3" width="15" style="2" customWidth="1"/>
    <col min="4" max="4" width="15.85546875" customWidth="1"/>
    <col min="5" max="5" width="13.7109375" customWidth="1"/>
    <col min="6" max="6" width="11" customWidth="1"/>
    <col min="7" max="7" width="11.7109375" customWidth="1"/>
    <col min="8" max="8" width="13.5703125" customWidth="1"/>
    <col min="9" max="9" width="13.7109375" customWidth="1"/>
    <col min="10" max="10" width="14.28515625" bestFit="1" customWidth="1"/>
    <col min="11" max="11" width="12.28515625" customWidth="1"/>
    <col min="12" max="12" width="13.28515625" bestFit="1" customWidth="1"/>
    <col min="13" max="13" width="12.140625" customWidth="1"/>
    <col min="14" max="14" width="9.85546875" customWidth="1"/>
    <col min="15" max="15" width="11.28515625" customWidth="1"/>
    <col min="16" max="16" width="11.7109375" customWidth="1"/>
    <col min="17" max="17" width="10.5703125" customWidth="1"/>
    <col min="18" max="18" width="12.28515625" customWidth="1"/>
    <col min="19" max="19" width="10.28515625" customWidth="1"/>
    <col min="20" max="20" width="10.42578125" customWidth="1"/>
    <col min="21" max="21" width="10.28515625" customWidth="1"/>
    <col min="22" max="22" width="11" customWidth="1"/>
    <col min="23" max="23" width="13.7109375" customWidth="1"/>
    <col min="24" max="24" width="9.28515625" customWidth="1"/>
    <col min="25" max="25" width="11.140625" customWidth="1"/>
    <col min="26" max="26" width="12" customWidth="1"/>
    <col min="27" max="27" width="11.7109375" customWidth="1"/>
    <col min="28" max="28" width="10.85546875" customWidth="1"/>
    <col min="29" max="29" width="9.28515625" customWidth="1"/>
    <col min="34" max="34" width="10.140625" customWidth="1"/>
    <col min="36" max="36" width="9.85546875" customWidth="1"/>
    <col min="37" max="37" width="11.5703125" customWidth="1"/>
    <col min="39" max="39" width="10.28515625" customWidth="1"/>
    <col min="40" max="40" width="11.140625" customWidth="1"/>
    <col min="41" max="41" width="10.42578125" customWidth="1"/>
    <col min="42" max="42" width="9.85546875" customWidth="1"/>
    <col min="43" max="43" width="11.7109375" customWidth="1"/>
    <col min="44" max="44" width="11.140625" customWidth="1"/>
    <col min="45" max="45" width="12.140625" customWidth="1"/>
    <col min="46" max="46" width="11.85546875" customWidth="1"/>
    <col min="47" max="47" width="12" customWidth="1"/>
    <col min="48" max="48" width="9.5703125" customWidth="1"/>
    <col min="49" max="50" width="10.7109375" customWidth="1"/>
    <col min="51" max="51" width="11.140625" customWidth="1"/>
    <col min="54" max="54" width="11.140625" customWidth="1"/>
    <col min="56" max="56" width="11.85546875" customWidth="1"/>
    <col min="57" max="57" width="11.28515625" customWidth="1"/>
    <col min="61" max="61" width="12.28515625" customWidth="1"/>
    <col min="63" max="63" width="13.140625" customWidth="1"/>
    <col min="65" max="65" width="14.85546875" customWidth="1"/>
    <col min="68" max="68" width="11" customWidth="1"/>
    <col min="69" max="69" width="13.42578125" customWidth="1"/>
    <col min="70" max="70" width="12.5703125" customWidth="1"/>
    <col min="71" max="71" width="10.5703125" customWidth="1"/>
    <col min="73" max="73" width="11.7109375" customWidth="1"/>
    <col min="74" max="74" width="11.140625" customWidth="1"/>
    <col min="75" max="75" width="9.7109375" customWidth="1"/>
    <col min="76" max="76" width="12.140625" customWidth="1"/>
    <col min="77" max="77" width="11.42578125" customWidth="1"/>
    <col min="88" max="88" width="12.5703125" customWidth="1"/>
    <col min="89" max="89" width="14.85546875" customWidth="1"/>
    <col min="92" max="92" width="15.140625" customWidth="1"/>
    <col min="93" max="93" width="14.42578125" customWidth="1"/>
    <col min="94" max="94" width="17.5703125" customWidth="1"/>
    <col min="95" max="95" width="18.7109375" customWidth="1"/>
    <col min="96" max="96" width="12.28515625" customWidth="1"/>
    <col min="97" max="97" width="21.140625" customWidth="1"/>
    <col min="98" max="98" width="12.5703125" customWidth="1"/>
    <col min="99" max="99" width="15.5703125" customWidth="1"/>
    <col min="100" max="100" width="16" customWidth="1"/>
    <col min="101" max="101" width="13.5703125" customWidth="1"/>
    <col min="102" max="102" width="18.5703125" customWidth="1"/>
    <col min="103" max="103" width="12.7109375" customWidth="1"/>
    <col min="104" max="104" width="19" customWidth="1"/>
  </cols>
  <sheetData>
    <row r="1" spans="1:34" ht="21" customHeight="1" x14ac:dyDescent="0.35">
      <c r="B1" s="126" t="s">
        <v>109</v>
      </c>
      <c r="C1" s="121"/>
      <c r="D1" s="122"/>
      <c r="E1" s="122"/>
      <c r="F1" s="123"/>
    </row>
    <row r="2" spans="1:34" ht="15.75" thickBot="1" x14ac:dyDescent="0.3"/>
    <row r="3" spans="1:34" ht="30.75" customHeight="1" thickBot="1" x14ac:dyDescent="0.3">
      <c r="B3" s="45"/>
      <c r="C3" s="49" t="s">
        <v>100</v>
      </c>
      <c r="D3" s="49" t="s">
        <v>101</v>
      </c>
      <c r="E3" s="49" t="s">
        <v>102</v>
      </c>
      <c r="F3" s="49" t="s">
        <v>103</v>
      </c>
      <c r="G3" s="49" t="s">
        <v>104</v>
      </c>
      <c r="H3" s="49" t="s">
        <v>105</v>
      </c>
      <c r="I3" s="50" t="s">
        <v>108</v>
      </c>
      <c r="J3" s="49" t="s">
        <v>107</v>
      </c>
      <c r="K3" s="41" t="s">
        <v>72</v>
      </c>
    </row>
    <row r="4" spans="1:34" x14ac:dyDescent="0.25">
      <c r="B4" s="53" t="s">
        <v>100</v>
      </c>
      <c r="C4" s="44">
        <v>0</v>
      </c>
      <c r="D4" s="16">
        <v>10175382.490000002</v>
      </c>
      <c r="E4" s="16">
        <v>0</v>
      </c>
      <c r="F4" s="16">
        <v>0</v>
      </c>
      <c r="G4" s="16">
        <v>0</v>
      </c>
      <c r="H4" s="16">
        <v>0</v>
      </c>
      <c r="I4" s="16">
        <v>0</v>
      </c>
      <c r="J4" s="16">
        <v>0</v>
      </c>
      <c r="K4" s="9">
        <f>SUM(C4:J4)</f>
        <v>10175382.490000002</v>
      </c>
      <c r="L4" s="1"/>
    </row>
    <row r="5" spans="1:34" x14ac:dyDescent="0.25">
      <c r="B5" s="46" t="s">
        <v>101</v>
      </c>
      <c r="C5" s="16">
        <v>5218149.5600000005</v>
      </c>
      <c r="D5" s="16">
        <v>2341959.2699999996</v>
      </c>
      <c r="E5" s="16">
        <v>0</v>
      </c>
      <c r="F5" s="16">
        <v>0</v>
      </c>
      <c r="G5" s="16">
        <v>3318104.689999999</v>
      </c>
      <c r="H5" s="16">
        <v>335755.84000000014</v>
      </c>
      <c r="I5" s="16">
        <v>1508830.5799999994</v>
      </c>
      <c r="J5" s="16">
        <v>1487237.86</v>
      </c>
      <c r="K5" s="9">
        <f t="shared" ref="K5:K11" si="0">SUM(C5:J5)</f>
        <v>14210037.799999999</v>
      </c>
      <c r="L5" s="1"/>
    </row>
    <row r="6" spans="1:34" x14ac:dyDescent="0.25">
      <c r="B6" s="46" t="s">
        <v>102</v>
      </c>
      <c r="C6" s="16">
        <v>2692617.78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1707.19</v>
      </c>
      <c r="K6" s="9">
        <f t="shared" si="0"/>
        <v>2694324.9699999997</v>
      </c>
      <c r="L6" s="1"/>
    </row>
    <row r="7" spans="1:34" x14ac:dyDescent="0.25">
      <c r="B7" s="46" t="s">
        <v>103</v>
      </c>
      <c r="C7" s="16">
        <v>2464317.4499999997</v>
      </c>
      <c r="D7" s="16">
        <v>0</v>
      </c>
      <c r="E7" s="16">
        <v>0</v>
      </c>
      <c r="F7" s="16">
        <v>0</v>
      </c>
      <c r="G7" s="16">
        <v>0</v>
      </c>
      <c r="H7" s="16">
        <v>0</v>
      </c>
      <c r="I7" s="16">
        <v>0</v>
      </c>
      <c r="J7" s="16">
        <v>6657.51</v>
      </c>
      <c r="K7" s="9">
        <f t="shared" si="0"/>
        <v>2470974.9599999995</v>
      </c>
      <c r="L7" s="1"/>
    </row>
    <row r="8" spans="1:34" x14ac:dyDescent="0.25">
      <c r="B8" s="46" t="s">
        <v>104</v>
      </c>
      <c r="C8" s="16">
        <v>0</v>
      </c>
      <c r="D8" s="16">
        <v>0</v>
      </c>
      <c r="E8" s="16">
        <v>2688905.26</v>
      </c>
      <c r="F8" s="16">
        <v>2379747.96</v>
      </c>
      <c r="G8" s="16">
        <v>298083.87</v>
      </c>
      <c r="H8" s="16">
        <v>288726.36999999994</v>
      </c>
      <c r="I8" s="16">
        <v>0</v>
      </c>
      <c r="J8" s="16">
        <v>87682.78</v>
      </c>
      <c r="K8" s="9">
        <f t="shared" si="0"/>
        <v>5743146.2400000002</v>
      </c>
      <c r="L8" s="1"/>
    </row>
    <row r="9" spans="1:34" x14ac:dyDescent="0.25">
      <c r="B9" s="46" t="s">
        <v>105</v>
      </c>
      <c r="C9" s="16">
        <v>-199701.98</v>
      </c>
      <c r="D9" s="16">
        <v>344939.88</v>
      </c>
      <c r="E9" s="16">
        <v>0</v>
      </c>
      <c r="F9" s="16">
        <v>0</v>
      </c>
      <c r="G9" s="16">
        <v>735126.08</v>
      </c>
      <c r="H9" s="16">
        <v>767507.73</v>
      </c>
      <c r="I9" s="16">
        <v>0</v>
      </c>
      <c r="J9" s="16">
        <v>2291.08</v>
      </c>
      <c r="K9" s="9">
        <f t="shared" si="0"/>
        <v>1650162.79</v>
      </c>
      <c r="L9" s="1"/>
    </row>
    <row r="10" spans="1:34" x14ac:dyDescent="0.25">
      <c r="B10" s="46" t="s">
        <v>108</v>
      </c>
      <c r="C10" s="16">
        <v>0</v>
      </c>
      <c r="D10" s="16">
        <v>0</v>
      </c>
      <c r="E10" s="16">
        <v>0</v>
      </c>
      <c r="F10" s="16">
        <v>0</v>
      </c>
      <c r="G10" s="16">
        <v>1316041.3800000001</v>
      </c>
      <c r="H10" s="16">
        <v>229473.13</v>
      </c>
      <c r="I10" s="16">
        <v>0</v>
      </c>
      <c r="J10" s="16">
        <v>-36683.94</v>
      </c>
      <c r="K10" s="9">
        <f t="shared" si="0"/>
        <v>1508830.5700000003</v>
      </c>
      <c r="L10" s="1"/>
    </row>
    <row r="11" spans="1:34" ht="15.75" thickBot="1" x14ac:dyDescent="0.3">
      <c r="B11" s="46" t="s">
        <v>107</v>
      </c>
      <c r="C11" s="16">
        <v>0</v>
      </c>
      <c r="D11" s="16">
        <v>1347755.92</v>
      </c>
      <c r="E11" s="16">
        <v>5419.66</v>
      </c>
      <c r="F11" s="16">
        <v>91226.99</v>
      </c>
      <c r="G11" s="16">
        <v>75790.179999999993</v>
      </c>
      <c r="H11" s="16">
        <v>28699.72</v>
      </c>
      <c r="I11" s="16"/>
      <c r="J11" s="16">
        <v>0</v>
      </c>
      <c r="K11" s="9">
        <f t="shared" si="0"/>
        <v>1548892.4699999997</v>
      </c>
      <c r="L11" s="1"/>
    </row>
    <row r="12" spans="1:34" ht="15.75" thickBot="1" x14ac:dyDescent="0.3">
      <c r="B12" s="41" t="s">
        <v>72</v>
      </c>
      <c r="C12" s="7">
        <f t="shared" ref="C12:J12" si="1">SUM(C4:C11)</f>
        <v>10175382.809999999</v>
      </c>
      <c r="D12" s="7">
        <f t="shared" si="1"/>
        <v>14210037.560000002</v>
      </c>
      <c r="E12" s="7">
        <f t="shared" si="1"/>
        <v>2694324.92</v>
      </c>
      <c r="F12" s="7">
        <f t="shared" si="1"/>
        <v>2470974.9500000002</v>
      </c>
      <c r="G12" s="7">
        <f t="shared" si="1"/>
        <v>5743146.1999999983</v>
      </c>
      <c r="H12" s="7">
        <f>SUM(H4:H11)</f>
        <v>1650162.7899999998</v>
      </c>
      <c r="I12" s="7">
        <f t="shared" si="1"/>
        <v>1508830.5799999994</v>
      </c>
      <c r="J12" s="54">
        <f t="shared" si="1"/>
        <v>1548892.4800000002</v>
      </c>
      <c r="K12" s="10"/>
    </row>
    <row r="14" spans="1:34" s="14" customFormat="1" ht="21" x14ac:dyDescent="0.35">
      <c r="B14" s="32" t="s">
        <v>94</v>
      </c>
      <c r="C14" s="33"/>
      <c r="D14" s="33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4" customFormat="1" ht="15.75" thickBot="1" x14ac:dyDescent="0.3">
      <c r="A15" s="14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ht="45" customHeight="1" thickBot="1" x14ac:dyDescent="0.3">
      <c r="B16" s="51"/>
      <c r="C16" s="48" t="s">
        <v>100</v>
      </c>
      <c r="D16" s="49" t="s">
        <v>101</v>
      </c>
      <c r="E16" s="49" t="s">
        <v>102</v>
      </c>
      <c r="F16" s="49" t="s">
        <v>103</v>
      </c>
      <c r="G16" s="49" t="s">
        <v>104</v>
      </c>
      <c r="H16" s="49" t="s">
        <v>105</v>
      </c>
      <c r="I16" s="50" t="s">
        <v>108</v>
      </c>
      <c r="J16" s="42" t="s">
        <v>107</v>
      </c>
    </row>
    <row r="17" spans="2:12" x14ac:dyDescent="0.25">
      <c r="B17" s="46" t="s">
        <v>100</v>
      </c>
      <c r="C17" s="18">
        <f>C4/C12</f>
        <v>0</v>
      </c>
      <c r="D17" s="18">
        <f>D4/D12</f>
        <v>0.71607006294218412</v>
      </c>
      <c r="E17" s="18">
        <f>E4/E12</f>
        <v>0</v>
      </c>
      <c r="F17" s="18">
        <f>F4/F12</f>
        <v>0</v>
      </c>
      <c r="G17" s="18">
        <f>G4/G12</f>
        <v>0</v>
      </c>
      <c r="H17" s="18">
        <v>0</v>
      </c>
      <c r="I17" s="18">
        <v>0</v>
      </c>
      <c r="J17" s="20">
        <v>0</v>
      </c>
      <c r="L17" s="14"/>
    </row>
    <row r="18" spans="2:12" x14ac:dyDescent="0.25">
      <c r="B18" s="46" t="s">
        <v>101</v>
      </c>
      <c r="C18" s="19">
        <f>C5/C12</f>
        <v>0.51282095793701166</v>
      </c>
      <c r="D18" s="19">
        <f>D5/D12</f>
        <v>0.16481020969236615</v>
      </c>
      <c r="E18" s="19">
        <f>E5/E12</f>
        <v>0</v>
      </c>
      <c r="F18" s="19">
        <f>F5/F12</f>
        <v>0</v>
      </c>
      <c r="G18" s="19">
        <f>G5/G12</f>
        <v>0.57775034353121635</v>
      </c>
      <c r="H18" s="18">
        <v>0</v>
      </c>
      <c r="I18" s="18">
        <v>0</v>
      </c>
      <c r="J18" s="20">
        <v>0</v>
      </c>
      <c r="L18" s="3"/>
    </row>
    <row r="19" spans="2:12" x14ac:dyDescent="0.25">
      <c r="B19" s="46" t="s">
        <v>102</v>
      </c>
      <c r="C19" s="19">
        <f>C6/C12</f>
        <v>0.26462078432604935</v>
      </c>
      <c r="D19" s="19">
        <f>D6/D12</f>
        <v>0</v>
      </c>
      <c r="E19" s="19">
        <f>E6/E12</f>
        <v>0</v>
      </c>
      <c r="F19" s="19">
        <f>F6/F12</f>
        <v>0</v>
      </c>
      <c r="G19" s="19">
        <f>G6/G12</f>
        <v>0</v>
      </c>
      <c r="H19" s="18">
        <v>0</v>
      </c>
      <c r="I19" s="18">
        <v>0</v>
      </c>
      <c r="J19" s="20">
        <v>0</v>
      </c>
      <c r="L19" s="14"/>
    </row>
    <row r="20" spans="2:12" x14ac:dyDescent="0.25">
      <c r="B20" s="46" t="s">
        <v>103</v>
      </c>
      <c r="C20" s="19">
        <f>C7/C12</f>
        <v>0.24218424957714196</v>
      </c>
      <c r="D20" s="19">
        <f>D7/D12</f>
        <v>0</v>
      </c>
      <c r="E20" s="19">
        <f>E7/E12</f>
        <v>0</v>
      </c>
      <c r="F20" s="19">
        <f>F7/F12</f>
        <v>0</v>
      </c>
      <c r="G20" s="19">
        <f>G7/G12</f>
        <v>0</v>
      </c>
      <c r="H20" s="18">
        <v>0</v>
      </c>
      <c r="I20" s="18">
        <v>0</v>
      </c>
      <c r="J20" s="20">
        <v>0</v>
      </c>
      <c r="L20" s="14"/>
    </row>
    <row r="21" spans="2:12" x14ac:dyDescent="0.25">
      <c r="B21" s="46" t="s">
        <v>104</v>
      </c>
      <c r="C21" s="19">
        <f>C8/C12</f>
        <v>0</v>
      </c>
      <c r="D21" s="19">
        <f>D8/D12</f>
        <v>0</v>
      </c>
      <c r="E21" s="19">
        <f>E8/E12</f>
        <v>0.99798849056408534</v>
      </c>
      <c r="F21" s="19">
        <f>F8/F12</f>
        <v>0.96308056866379799</v>
      </c>
      <c r="G21" s="19">
        <f>G8/G12</f>
        <v>5.1902539064737734E-2</v>
      </c>
      <c r="H21" s="18">
        <v>0</v>
      </c>
      <c r="I21" s="18">
        <v>0</v>
      </c>
      <c r="J21" s="20">
        <v>0</v>
      </c>
      <c r="L21" s="14"/>
    </row>
    <row r="22" spans="2:12" x14ac:dyDescent="0.25">
      <c r="B22" s="46" t="s">
        <v>105</v>
      </c>
      <c r="C22" s="19">
        <f>C9/C12</f>
        <v>-1.9625991840202819E-2</v>
      </c>
      <c r="D22" s="19">
        <f>D9/D12</f>
        <v>2.4274382002407596E-2</v>
      </c>
      <c r="E22" s="19">
        <f>E9/E12</f>
        <v>0</v>
      </c>
      <c r="F22" s="19">
        <f>F9/F12</f>
        <v>0</v>
      </c>
      <c r="G22" s="19">
        <f>G9/G12</f>
        <v>0.1280005861595514</v>
      </c>
      <c r="H22" s="18">
        <v>0</v>
      </c>
      <c r="I22" s="18">
        <v>0</v>
      </c>
      <c r="J22" s="20">
        <v>0</v>
      </c>
      <c r="L22" s="14"/>
    </row>
    <row r="23" spans="2:12" x14ac:dyDescent="0.25">
      <c r="B23" s="46" t="s">
        <v>108</v>
      </c>
      <c r="C23" s="19">
        <f>C10/C12</f>
        <v>0</v>
      </c>
      <c r="D23" s="19">
        <f>D10/D12</f>
        <v>0</v>
      </c>
      <c r="E23" s="19">
        <f>E10/E12</f>
        <v>0</v>
      </c>
      <c r="F23" s="19">
        <f>F10/F12</f>
        <v>0</v>
      </c>
      <c r="G23" s="19">
        <f>G10/G12</f>
        <v>0.22914990045003564</v>
      </c>
      <c r="H23" s="18">
        <v>0</v>
      </c>
      <c r="I23" s="18">
        <v>0</v>
      </c>
      <c r="J23" s="20">
        <v>0</v>
      </c>
      <c r="L23" s="14"/>
    </row>
    <row r="24" spans="2:12" x14ac:dyDescent="0.25">
      <c r="B24" s="46" t="s">
        <v>107</v>
      </c>
      <c r="C24" s="19">
        <f>C11/C12</f>
        <v>0</v>
      </c>
      <c r="D24" s="19">
        <f>D11/D12</f>
        <v>9.484534536304208E-2</v>
      </c>
      <c r="E24" s="19">
        <f>E11/E12</f>
        <v>2.0115094359146558E-3</v>
      </c>
      <c r="F24" s="19">
        <f>F11/F12</f>
        <v>3.691943133620193E-2</v>
      </c>
      <c r="G24" s="19">
        <f>G11/G12</f>
        <v>1.319663079445897E-2</v>
      </c>
      <c r="H24" s="18">
        <v>0</v>
      </c>
      <c r="I24" s="18">
        <v>0</v>
      </c>
      <c r="J24" s="20">
        <v>0</v>
      </c>
      <c r="L24" s="14"/>
    </row>
    <row r="25" spans="2:12" ht="15.75" thickBot="1" x14ac:dyDescent="0.3">
      <c r="B25" s="47" t="s">
        <v>72</v>
      </c>
      <c r="C25" s="25">
        <f>SUM(C17:C24)</f>
        <v>1.0000000000000002</v>
      </c>
      <c r="D25" s="25">
        <f t="shared" ref="D25:J25" si="2">SUM(D17:D24)</f>
        <v>1</v>
      </c>
      <c r="E25" s="25">
        <f t="shared" si="2"/>
        <v>1</v>
      </c>
      <c r="F25" s="25">
        <f t="shared" si="2"/>
        <v>0.99999999999999989</v>
      </c>
      <c r="G25" s="25">
        <f t="shared" si="2"/>
        <v>1</v>
      </c>
      <c r="H25" s="127">
        <f t="shared" si="2"/>
        <v>0</v>
      </c>
      <c r="I25" s="127">
        <f t="shared" si="2"/>
        <v>0</v>
      </c>
      <c r="J25" s="128">
        <f t="shared" si="2"/>
        <v>0</v>
      </c>
    </row>
    <row r="28" spans="2:12" ht="21" customHeight="1" x14ac:dyDescent="0.25">
      <c r="B28" s="32" t="s">
        <v>110</v>
      </c>
      <c r="C28" s="32"/>
      <c r="D28" s="32"/>
      <c r="E28" s="35"/>
      <c r="F28" s="35"/>
    </row>
    <row r="29" spans="2:12" ht="15.75" thickBot="1" x14ac:dyDescent="0.3"/>
    <row r="30" spans="2:12" ht="30.75" thickBot="1" x14ac:dyDescent="0.3">
      <c r="B30" s="52"/>
      <c r="C30" s="49" t="s">
        <v>100</v>
      </c>
      <c r="D30" s="49" t="s">
        <v>101</v>
      </c>
      <c r="E30" s="49" t="s">
        <v>102</v>
      </c>
      <c r="F30" s="49" t="s">
        <v>103</v>
      </c>
      <c r="G30" s="49" t="s">
        <v>104</v>
      </c>
      <c r="H30" s="49" t="s">
        <v>105</v>
      </c>
      <c r="I30" s="50" t="s">
        <v>108</v>
      </c>
      <c r="J30" s="42" t="s">
        <v>107</v>
      </c>
    </row>
    <row r="31" spans="2:12" x14ac:dyDescent="0.25">
      <c r="B31" s="46" t="s">
        <v>100</v>
      </c>
      <c r="C31" s="27">
        <f>IF(ROW(A1)=COLUMN(A1),1,0)</f>
        <v>1</v>
      </c>
      <c r="D31" s="27">
        <f t="shared" ref="D31:J31" si="3">IF(ROW(B1)=COLUMN(B1),1,0)</f>
        <v>0</v>
      </c>
      <c r="E31" s="27">
        <f t="shared" si="3"/>
        <v>0</v>
      </c>
      <c r="F31" s="27">
        <f t="shared" si="3"/>
        <v>0</v>
      </c>
      <c r="G31" s="27">
        <f t="shared" si="3"/>
        <v>0</v>
      </c>
      <c r="H31" s="27">
        <f t="shared" si="3"/>
        <v>0</v>
      </c>
      <c r="I31" s="27">
        <f t="shared" si="3"/>
        <v>0</v>
      </c>
      <c r="J31" s="28">
        <f t="shared" si="3"/>
        <v>0</v>
      </c>
    </row>
    <row r="32" spans="2:12" x14ac:dyDescent="0.25">
      <c r="B32" s="46" t="s">
        <v>101</v>
      </c>
      <c r="C32" s="26">
        <f t="shared" ref="C32:J32" si="4">IF(ROW(A2)=COLUMN(A2),1,0)</f>
        <v>0</v>
      </c>
      <c r="D32" s="26">
        <f t="shared" si="4"/>
        <v>1</v>
      </c>
      <c r="E32" s="26">
        <f t="shared" si="4"/>
        <v>0</v>
      </c>
      <c r="F32" s="26">
        <f t="shared" si="4"/>
        <v>0</v>
      </c>
      <c r="G32" s="26">
        <f t="shared" si="4"/>
        <v>0</v>
      </c>
      <c r="H32" s="27">
        <f t="shared" si="4"/>
        <v>0</v>
      </c>
      <c r="I32" s="27">
        <f t="shared" si="4"/>
        <v>0</v>
      </c>
      <c r="J32" s="28">
        <f t="shared" si="4"/>
        <v>0</v>
      </c>
    </row>
    <row r="33" spans="2:10" x14ac:dyDescent="0.25">
      <c r="B33" s="46" t="s">
        <v>102</v>
      </c>
      <c r="C33" s="26">
        <f t="shared" ref="C33:J33" si="5">IF(ROW(A3)=COLUMN(A3),1,0)</f>
        <v>0</v>
      </c>
      <c r="D33" s="26">
        <f t="shared" si="5"/>
        <v>0</v>
      </c>
      <c r="E33" s="26">
        <f t="shared" si="5"/>
        <v>1</v>
      </c>
      <c r="F33" s="26">
        <f t="shared" si="5"/>
        <v>0</v>
      </c>
      <c r="G33" s="26">
        <f t="shared" si="5"/>
        <v>0</v>
      </c>
      <c r="H33" s="27">
        <f t="shared" si="5"/>
        <v>0</v>
      </c>
      <c r="I33" s="27">
        <f t="shared" si="5"/>
        <v>0</v>
      </c>
      <c r="J33" s="28">
        <f t="shared" si="5"/>
        <v>0</v>
      </c>
    </row>
    <row r="34" spans="2:10" x14ac:dyDescent="0.25">
      <c r="B34" s="46" t="s">
        <v>103</v>
      </c>
      <c r="C34" s="26">
        <f t="shared" ref="C34:J34" si="6">IF(ROW(A4)=COLUMN(A4),1,0)</f>
        <v>0</v>
      </c>
      <c r="D34" s="26">
        <f t="shared" si="6"/>
        <v>0</v>
      </c>
      <c r="E34" s="26">
        <f t="shared" si="6"/>
        <v>0</v>
      </c>
      <c r="F34" s="26">
        <f t="shared" si="6"/>
        <v>1</v>
      </c>
      <c r="G34" s="26">
        <f t="shared" si="6"/>
        <v>0</v>
      </c>
      <c r="H34" s="27">
        <f t="shared" si="6"/>
        <v>0</v>
      </c>
      <c r="I34" s="27">
        <f t="shared" si="6"/>
        <v>0</v>
      </c>
      <c r="J34" s="28">
        <f t="shared" si="6"/>
        <v>0</v>
      </c>
    </row>
    <row r="35" spans="2:10" x14ac:dyDescent="0.25">
      <c r="B35" s="46" t="s">
        <v>104</v>
      </c>
      <c r="C35" s="26">
        <f t="shared" ref="C35:J35" si="7">IF(ROW(A5)=COLUMN(A5),1,0)</f>
        <v>0</v>
      </c>
      <c r="D35" s="26">
        <f t="shared" si="7"/>
        <v>0</v>
      </c>
      <c r="E35" s="26">
        <f t="shared" si="7"/>
        <v>0</v>
      </c>
      <c r="F35" s="26">
        <f t="shared" si="7"/>
        <v>0</v>
      </c>
      <c r="G35" s="26">
        <f t="shared" si="7"/>
        <v>1</v>
      </c>
      <c r="H35" s="27">
        <f t="shared" si="7"/>
        <v>0</v>
      </c>
      <c r="I35" s="27">
        <f t="shared" si="7"/>
        <v>0</v>
      </c>
      <c r="J35" s="28">
        <f t="shared" si="7"/>
        <v>0</v>
      </c>
    </row>
    <row r="36" spans="2:10" x14ac:dyDescent="0.25">
      <c r="B36" s="46" t="s">
        <v>105</v>
      </c>
      <c r="C36" s="26">
        <f t="shared" ref="C36:J36" si="8">IF(ROW(A6)=COLUMN(A6),1,0)</f>
        <v>0</v>
      </c>
      <c r="D36" s="26">
        <f t="shared" si="8"/>
        <v>0</v>
      </c>
      <c r="E36" s="26">
        <f t="shared" si="8"/>
        <v>0</v>
      </c>
      <c r="F36" s="26">
        <f t="shared" si="8"/>
        <v>0</v>
      </c>
      <c r="G36" s="26">
        <f t="shared" si="8"/>
        <v>0</v>
      </c>
      <c r="H36" s="27">
        <f t="shared" si="8"/>
        <v>1</v>
      </c>
      <c r="I36" s="27">
        <f t="shared" si="8"/>
        <v>0</v>
      </c>
      <c r="J36" s="28">
        <f t="shared" si="8"/>
        <v>0</v>
      </c>
    </row>
    <row r="37" spans="2:10" x14ac:dyDescent="0.25">
      <c r="B37" s="46" t="s">
        <v>108</v>
      </c>
      <c r="C37" s="26">
        <f t="shared" ref="C37:J37" si="9">IF(ROW(A7)=COLUMN(A7),1,0)</f>
        <v>0</v>
      </c>
      <c r="D37" s="26">
        <f t="shared" si="9"/>
        <v>0</v>
      </c>
      <c r="E37" s="26">
        <f t="shared" si="9"/>
        <v>0</v>
      </c>
      <c r="F37" s="26">
        <f t="shared" si="9"/>
        <v>0</v>
      </c>
      <c r="G37" s="26">
        <f t="shared" si="9"/>
        <v>0</v>
      </c>
      <c r="H37" s="27">
        <f t="shared" si="9"/>
        <v>0</v>
      </c>
      <c r="I37" s="27">
        <f t="shared" si="9"/>
        <v>1</v>
      </c>
      <c r="J37" s="28">
        <f t="shared" si="9"/>
        <v>0</v>
      </c>
    </row>
    <row r="38" spans="2:10" ht="15.75" thickBot="1" x14ac:dyDescent="0.3">
      <c r="B38" s="47" t="s">
        <v>107</v>
      </c>
      <c r="C38" s="29">
        <f t="shared" ref="C38:J38" si="10">IF(ROW(A8)=COLUMN(A8),1,0)</f>
        <v>0</v>
      </c>
      <c r="D38" s="29">
        <f t="shared" si="10"/>
        <v>0</v>
      </c>
      <c r="E38" s="29">
        <f t="shared" si="10"/>
        <v>0</v>
      </c>
      <c r="F38" s="29">
        <f t="shared" si="10"/>
        <v>0</v>
      </c>
      <c r="G38" s="29">
        <f t="shared" si="10"/>
        <v>0</v>
      </c>
      <c r="H38" s="30">
        <f t="shared" si="10"/>
        <v>0</v>
      </c>
      <c r="I38" s="30">
        <f t="shared" si="10"/>
        <v>0</v>
      </c>
      <c r="J38" s="31">
        <f t="shared" si="10"/>
        <v>1</v>
      </c>
    </row>
    <row r="41" spans="2:10" ht="21" x14ac:dyDescent="0.25">
      <c r="B41" s="131" t="s">
        <v>95</v>
      </c>
      <c r="C41" s="131"/>
      <c r="D41" s="131"/>
      <c r="E41" s="14"/>
    </row>
    <row r="42" spans="2:10" ht="15.75" thickBot="1" x14ac:dyDescent="0.3"/>
    <row r="43" spans="2:10" ht="46.5" customHeight="1" thickBot="1" x14ac:dyDescent="0.3">
      <c r="B43" s="52"/>
      <c r="C43" s="49" t="s">
        <v>100</v>
      </c>
      <c r="D43" s="49" t="s">
        <v>101</v>
      </c>
      <c r="E43" s="49" t="s">
        <v>102</v>
      </c>
      <c r="F43" s="49" t="s">
        <v>103</v>
      </c>
      <c r="G43" s="49" t="s">
        <v>104</v>
      </c>
      <c r="H43" s="49" t="s">
        <v>105</v>
      </c>
      <c r="I43" s="50" t="s">
        <v>108</v>
      </c>
      <c r="J43" s="42" t="s">
        <v>107</v>
      </c>
    </row>
    <row r="44" spans="2:10" x14ac:dyDescent="0.25">
      <c r="B44" s="129" t="s">
        <v>100</v>
      </c>
      <c r="C44" s="18">
        <f>C31-C17</f>
        <v>1</v>
      </c>
      <c r="D44" s="18">
        <f t="shared" ref="D44:J44" si="11">D31-D17</f>
        <v>-0.71607006294218412</v>
      </c>
      <c r="E44" s="18">
        <f t="shared" si="11"/>
        <v>0</v>
      </c>
      <c r="F44" s="18">
        <f t="shared" si="11"/>
        <v>0</v>
      </c>
      <c r="G44" s="18">
        <f t="shared" si="11"/>
        <v>0</v>
      </c>
      <c r="H44" s="18">
        <f t="shared" si="11"/>
        <v>0</v>
      </c>
      <c r="I44" s="18">
        <f t="shared" si="11"/>
        <v>0</v>
      </c>
      <c r="J44" s="20">
        <f t="shared" si="11"/>
        <v>0</v>
      </c>
    </row>
    <row r="45" spans="2:10" x14ac:dyDescent="0.25">
      <c r="B45" s="129" t="s">
        <v>101</v>
      </c>
      <c r="C45" s="18">
        <f t="shared" ref="C45:J51" si="12">C32-C18</f>
        <v>-0.51282095793701166</v>
      </c>
      <c r="D45" s="18">
        <f t="shared" si="12"/>
        <v>0.83518979030763385</v>
      </c>
      <c r="E45" s="18">
        <f t="shared" si="12"/>
        <v>0</v>
      </c>
      <c r="F45" s="18">
        <f t="shared" si="12"/>
        <v>0</v>
      </c>
      <c r="G45" s="18">
        <f t="shared" si="12"/>
        <v>-0.57775034353121635</v>
      </c>
      <c r="H45" s="18">
        <f t="shared" si="12"/>
        <v>0</v>
      </c>
      <c r="I45" s="18">
        <f t="shared" si="12"/>
        <v>0</v>
      </c>
      <c r="J45" s="20">
        <f t="shared" si="12"/>
        <v>0</v>
      </c>
    </row>
    <row r="46" spans="2:10" x14ac:dyDescent="0.25">
      <c r="B46" s="129" t="s">
        <v>102</v>
      </c>
      <c r="C46" s="18">
        <f t="shared" si="12"/>
        <v>-0.26462078432604935</v>
      </c>
      <c r="D46" s="18">
        <f t="shared" si="12"/>
        <v>0</v>
      </c>
      <c r="E46" s="18">
        <f t="shared" si="12"/>
        <v>1</v>
      </c>
      <c r="F46" s="18">
        <f t="shared" si="12"/>
        <v>0</v>
      </c>
      <c r="G46" s="18">
        <f t="shared" si="12"/>
        <v>0</v>
      </c>
      <c r="H46" s="18">
        <f t="shared" si="12"/>
        <v>0</v>
      </c>
      <c r="I46" s="18">
        <f t="shared" si="12"/>
        <v>0</v>
      </c>
      <c r="J46" s="20">
        <f t="shared" si="12"/>
        <v>0</v>
      </c>
    </row>
    <row r="47" spans="2:10" x14ac:dyDescent="0.25">
      <c r="B47" s="129" t="s">
        <v>103</v>
      </c>
      <c r="C47" s="18">
        <f t="shared" si="12"/>
        <v>-0.24218424957714196</v>
      </c>
      <c r="D47" s="18">
        <f t="shared" si="12"/>
        <v>0</v>
      </c>
      <c r="E47" s="18">
        <f t="shared" si="12"/>
        <v>0</v>
      </c>
      <c r="F47" s="18">
        <f t="shared" si="12"/>
        <v>1</v>
      </c>
      <c r="G47" s="18">
        <f t="shared" si="12"/>
        <v>0</v>
      </c>
      <c r="H47" s="18">
        <f t="shared" si="12"/>
        <v>0</v>
      </c>
      <c r="I47" s="18">
        <f t="shared" si="12"/>
        <v>0</v>
      </c>
      <c r="J47" s="20">
        <f t="shared" si="12"/>
        <v>0</v>
      </c>
    </row>
    <row r="48" spans="2:10" x14ac:dyDescent="0.25">
      <c r="B48" s="129" t="s">
        <v>104</v>
      </c>
      <c r="C48" s="18">
        <f t="shared" si="12"/>
        <v>0</v>
      </c>
      <c r="D48" s="18">
        <f t="shared" si="12"/>
        <v>0</v>
      </c>
      <c r="E48" s="18">
        <f t="shared" si="12"/>
        <v>-0.99798849056408534</v>
      </c>
      <c r="F48" s="18">
        <f t="shared" si="12"/>
        <v>-0.96308056866379799</v>
      </c>
      <c r="G48" s="18">
        <f t="shared" si="12"/>
        <v>0.94809746093526226</v>
      </c>
      <c r="H48" s="18">
        <f t="shared" si="12"/>
        <v>0</v>
      </c>
      <c r="I48" s="18">
        <f t="shared" si="12"/>
        <v>0</v>
      </c>
      <c r="J48" s="20">
        <f t="shared" si="12"/>
        <v>0</v>
      </c>
    </row>
    <row r="49" spans="2:10" x14ac:dyDescent="0.25">
      <c r="B49" s="129" t="s">
        <v>105</v>
      </c>
      <c r="C49" s="18">
        <f t="shared" si="12"/>
        <v>1.9625991840202819E-2</v>
      </c>
      <c r="D49" s="18">
        <f t="shared" si="12"/>
        <v>-2.4274382002407596E-2</v>
      </c>
      <c r="E49" s="18">
        <f t="shared" si="12"/>
        <v>0</v>
      </c>
      <c r="F49" s="18">
        <f t="shared" si="12"/>
        <v>0</v>
      </c>
      <c r="G49" s="18">
        <f t="shared" si="12"/>
        <v>-0.1280005861595514</v>
      </c>
      <c r="H49" s="18">
        <f t="shared" si="12"/>
        <v>1</v>
      </c>
      <c r="I49" s="18">
        <f t="shared" si="12"/>
        <v>0</v>
      </c>
      <c r="J49" s="20">
        <f t="shared" si="12"/>
        <v>0</v>
      </c>
    </row>
    <row r="50" spans="2:10" x14ac:dyDescent="0.25">
      <c r="B50" s="129" t="s">
        <v>108</v>
      </c>
      <c r="C50" s="18">
        <f t="shared" si="12"/>
        <v>0</v>
      </c>
      <c r="D50" s="18">
        <f t="shared" si="12"/>
        <v>0</v>
      </c>
      <c r="E50" s="18">
        <f t="shared" si="12"/>
        <v>0</v>
      </c>
      <c r="F50" s="18">
        <f t="shared" si="12"/>
        <v>0</v>
      </c>
      <c r="G50" s="18">
        <f t="shared" si="12"/>
        <v>-0.22914990045003564</v>
      </c>
      <c r="H50" s="18">
        <f t="shared" si="12"/>
        <v>0</v>
      </c>
      <c r="I50" s="18">
        <f t="shared" si="12"/>
        <v>1</v>
      </c>
      <c r="J50" s="20">
        <f t="shared" si="12"/>
        <v>0</v>
      </c>
    </row>
    <row r="51" spans="2:10" ht="15.75" thickBot="1" x14ac:dyDescent="0.3">
      <c r="B51" s="130" t="s">
        <v>107</v>
      </c>
      <c r="C51" s="21">
        <f t="shared" si="12"/>
        <v>0</v>
      </c>
      <c r="D51" s="21">
        <f t="shared" si="12"/>
        <v>-9.484534536304208E-2</v>
      </c>
      <c r="E51" s="21">
        <f t="shared" si="12"/>
        <v>-2.0115094359146558E-3</v>
      </c>
      <c r="F51" s="21">
        <f t="shared" si="12"/>
        <v>-3.691943133620193E-2</v>
      </c>
      <c r="G51" s="21">
        <f t="shared" si="12"/>
        <v>-1.319663079445897E-2</v>
      </c>
      <c r="H51" s="21">
        <f t="shared" si="12"/>
        <v>0</v>
      </c>
      <c r="I51" s="21">
        <f t="shared" si="12"/>
        <v>0</v>
      </c>
      <c r="J51" s="22">
        <f t="shared" si="12"/>
        <v>1</v>
      </c>
    </row>
    <row r="54" spans="2:10" ht="24" x14ac:dyDescent="0.25">
      <c r="B54" s="32" t="s">
        <v>96</v>
      </c>
      <c r="C54" s="32"/>
      <c r="D54" s="32"/>
      <c r="E54" s="14"/>
    </row>
    <row r="55" spans="2:10" ht="15.75" thickBot="1" x14ac:dyDescent="0.3"/>
    <row r="56" spans="2:10" ht="30.75" thickBot="1" x14ac:dyDescent="0.3">
      <c r="B56" s="52"/>
      <c r="C56" s="49" t="s">
        <v>100</v>
      </c>
      <c r="D56" s="49" t="s">
        <v>101</v>
      </c>
      <c r="E56" s="49" t="s">
        <v>102</v>
      </c>
      <c r="F56" s="49" t="s">
        <v>103</v>
      </c>
      <c r="G56" s="49" t="s">
        <v>104</v>
      </c>
      <c r="H56" s="49" t="s">
        <v>105</v>
      </c>
      <c r="I56" s="50" t="s">
        <v>108</v>
      </c>
      <c r="J56" s="42" t="s">
        <v>107</v>
      </c>
    </row>
    <row r="57" spans="2:10" x14ac:dyDescent="0.25">
      <c r="B57" s="46" t="s">
        <v>93</v>
      </c>
      <c r="C57" s="18">
        <f t="array" ref="C57:J64">MINVERSE(C44:J51)</f>
        <v>3.3279850309842791</v>
      </c>
      <c r="D57" s="18">
        <v>2.8533280438327426</v>
      </c>
      <c r="E57" s="18">
        <v>1.7352596429896154</v>
      </c>
      <c r="F57" s="18">
        <v>1.6745632435151445</v>
      </c>
      <c r="G57" s="18">
        <v>1.7387571694427137</v>
      </c>
      <c r="H57" s="18">
        <v>0</v>
      </c>
      <c r="I57" s="18">
        <v>0</v>
      </c>
      <c r="J57" s="20">
        <v>0</v>
      </c>
    </row>
    <row r="58" spans="2:10" x14ac:dyDescent="0.25">
      <c r="B58" s="46" t="s">
        <v>92</v>
      </c>
      <c r="C58" s="18">
        <v>3.251057614975648</v>
      </c>
      <c r="D58" s="18">
        <v>3.9847051168554741</v>
      </c>
      <c r="E58" s="18">
        <v>2.4233098586188504</v>
      </c>
      <c r="F58" s="18">
        <v>2.3385466453306396</v>
      </c>
      <c r="G58" s="18">
        <v>2.4281941941526215</v>
      </c>
      <c r="H58" s="18">
        <v>0</v>
      </c>
      <c r="I58" s="18">
        <v>0</v>
      </c>
      <c r="J58" s="20">
        <v>0</v>
      </c>
    </row>
    <row r="59" spans="2:10" x14ac:dyDescent="0.25">
      <c r="B59" s="46" t="s">
        <v>80</v>
      </c>
      <c r="C59" s="18">
        <v>0.8806540091244115</v>
      </c>
      <c r="D59" s="18">
        <v>0.75504990489853241</v>
      </c>
      <c r="E59" s="18">
        <v>1.4591857677372524</v>
      </c>
      <c r="F59" s="18">
        <v>0.44312423890255076</v>
      </c>
      <c r="G59" s="18">
        <v>0.46011128593047246</v>
      </c>
      <c r="H59" s="18">
        <v>0</v>
      </c>
      <c r="I59" s="18">
        <v>0</v>
      </c>
      <c r="J59" s="20">
        <v>0</v>
      </c>
    </row>
    <row r="60" spans="2:10" x14ac:dyDescent="0.25">
      <c r="B60" s="46" t="s">
        <v>81</v>
      </c>
      <c r="C60" s="18">
        <v>0.80598555733288912</v>
      </c>
      <c r="D60" s="18">
        <v>0.69103111109304705</v>
      </c>
      <c r="E60" s="18">
        <v>0.42025255445893928</v>
      </c>
      <c r="F60" s="18">
        <v>1.4055528425001802</v>
      </c>
      <c r="G60" s="18">
        <v>0.42109960027835913</v>
      </c>
      <c r="H60" s="18">
        <v>0</v>
      </c>
      <c r="I60" s="18">
        <v>0</v>
      </c>
      <c r="J60" s="20">
        <v>0</v>
      </c>
    </row>
    <row r="61" spans="2:10" x14ac:dyDescent="0.25">
      <c r="B61" s="46" t="s">
        <v>82</v>
      </c>
      <c r="C61" s="18">
        <v>1.7457188341518644</v>
      </c>
      <c r="D61" s="18">
        <v>1.4967340477067321</v>
      </c>
      <c r="E61" s="18">
        <v>1.9628653673343157</v>
      </c>
      <c r="F61" s="18">
        <v>1.8942077108667985</v>
      </c>
      <c r="G61" s="18">
        <v>1.9668216476372995</v>
      </c>
      <c r="H61" s="18">
        <v>0</v>
      </c>
      <c r="I61" s="18">
        <v>0</v>
      </c>
      <c r="J61" s="20">
        <v>0</v>
      </c>
    </row>
    <row r="62" spans="2:10" x14ac:dyDescent="0.25">
      <c r="B62" s="46" t="s">
        <v>83</v>
      </c>
      <c r="C62" s="18">
        <v>0.23705544143654778</v>
      </c>
      <c r="D62" s="18">
        <v>0.23230969669923437</v>
      </c>
      <c r="E62" s="18">
        <v>0.27601607519544247</v>
      </c>
      <c r="F62" s="18">
        <v>0.26636150734496516</v>
      </c>
      <c r="G62" s="18">
        <v>0.27657240319418114</v>
      </c>
      <c r="H62" s="18">
        <v>1</v>
      </c>
      <c r="I62" s="18">
        <v>0</v>
      </c>
      <c r="J62" s="20">
        <v>0</v>
      </c>
    </row>
    <row r="63" spans="2:10" x14ac:dyDescent="0.25">
      <c r="B63" s="46" t="s">
        <v>111</v>
      </c>
      <c r="C63" s="18">
        <v>0.40003129705965196</v>
      </c>
      <c r="D63" s="18">
        <v>0.34297645803217652</v>
      </c>
      <c r="E63" s="18">
        <v>0.44979040352148109</v>
      </c>
      <c r="F63" s="18">
        <v>0.43405750837681673</v>
      </c>
      <c r="G63" s="18">
        <v>0.45069698475906222</v>
      </c>
      <c r="H63" s="18">
        <v>0</v>
      </c>
      <c r="I63" s="18">
        <v>1</v>
      </c>
      <c r="J63" s="20">
        <v>0</v>
      </c>
    </row>
    <row r="64" spans="2:10" ht="15.75" thickBot="1" x14ac:dyDescent="0.3">
      <c r="B64" s="47" t="s">
        <v>107</v>
      </c>
      <c r="C64" s="21">
        <v>0.36291326150380054</v>
      </c>
      <c r="D64" s="21">
        <v>0.42471384526858913</v>
      </c>
      <c r="E64" s="21">
        <v>0.27419352128307667</v>
      </c>
      <c r="F64" s="21">
        <v>0.29958098427821822</v>
      </c>
      <c r="G64" s="21">
        <v>0.27273061204675686</v>
      </c>
      <c r="H64" s="21">
        <v>0</v>
      </c>
      <c r="I64" s="21">
        <v>0</v>
      </c>
      <c r="J64" s="22">
        <v>1</v>
      </c>
    </row>
    <row r="65" spans="2:34" s="14" customFormat="1" x14ac:dyDescent="0.25">
      <c r="B65" s="36"/>
      <c r="C65" s="18"/>
      <c r="D65" s="18"/>
      <c r="E65" s="18"/>
      <c r="F65" s="18"/>
      <c r="G65" s="18"/>
      <c r="H65" s="18"/>
      <c r="I65" s="18"/>
      <c r="J65" s="18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</row>
    <row r="67" spans="2:34" ht="21" x14ac:dyDescent="0.25">
      <c r="B67" s="131" t="s">
        <v>97</v>
      </c>
      <c r="C67" s="131"/>
      <c r="D67" s="131"/>
      <c r="E67" s="131"/>
    </row>
    <row r="68" spans="2:34" ht="15.75" thickBot="1" x14ac:dyDescent="0.3"/>
    <row r="69" spans="2:34" ht="30.75" thickBot="1" x14ac:dyDescent="0.3">
      <c r="B69" s="45"/>
      <c r="C69" s="49" t="s">
        <v>100</v>
      </c>
      <c r="D69" s="43" t="s">
        <v>101</v>
      </c>
      <c r="E69" s="49" t="s">
        <v>102</v>
      </c>
      <c r="F69" s="49" t="s">
        <v>103</v>
      </c>
      <c r="G69" s="49" t="s">
        <v>104</v>
      </c>
      <c r="H69" s="49" t="s">
        <v>105</v>
      </c>
      <c r="I69" s="50" t="s">
        <v>108</v>
      </c>
      <c r="J69" s="42" t="s">
        <v>107</v>
      </c>
    </row>
    <row r="70" spans="2:34" x14ac:dyDescent="0.25">
      <c r="B70" s="8" t="s">
        <v>93</v>
      </c>
      <c r="C70" s="24">
        <f t="array" ref="C70:J77">MINVERSE(C44:J51)</f>
        <v>3.3279850309842791</v>
      </c>
      <c r="D70" s="40">
        <v>2.8533280438327426</v>
      </c>
      <c r="E70" s="18">
        <v>1.7352596429896154</v>
      </c>
      <c r="F70" s="18">
        <v>1.6745632435151445</v>
      </c>
      <c r="G70" s="18">
        <v>1.7387571694427137</v>
      </c>
      <c r="H70" s="18">
        <v>0</v>
      </c>
      <c r="I70" s="18">
        <v>0</v>
      </c>
      <c r="J70" s="20">
        <v>0</v>
      </c>
    </row>
    <row r="71" spans="2:34" x14ac:dyDescent="0.25">
      <c r="B71" s="46" t="s">
        <v>92</v>
      </c>
      <c r="C71" s="18">
        <v>3.251057614975648</v>
      </c>
      <c r="D71" s="18">
        <v>3.9847051168554741</v>
      </c>
      <c r="E71" s="18">
        <v>2.4233098586188504</v>
      </c>
      <c r="F71" s="18">
        <v>2.3385466453306396</v>
      </c>
      <c r="G71" s="18">
        <v>2.4281941941526215</v>
      </c>
      <c r="H71" s="18">
        <v>0</v>
      </c>
      <c r="I71" s="18">
        <v>0</v>
      </c>
      <c r="J71" s="20">
        <v>0</v>
      </c>
    </row>
    <row r="72" spans="2:34" x14ac:dyDescent="0.25">
      <c r="B72" s="46" t="s">
        <v>80</v>
      </c>
      <c r="C72" s="18">
        <v>0.8806540091244115</v>
      </c>
      <c r="D72" s="18">
        <v>0.75504990489853241</v>
      </c>
      <c r="E72" s="18">
        <v>1.4591857677372524</v>
      </c>
      <c r="F72" s="18">
        <v>0.44312423890255076</v>
      </c>
      <c r="G72" s="18">
        <v>0.46011128593047246</v>
      </c>
      <c r="H72" s="18">
        <v>0</v>
      </c>
      <c r="I72" s="18">
        <v>0</v>
      </c>
      <c r="J72" s="20">
        <v>0</v>
      </c>
    </row>
    <row r="73" spans="2:34" x14ac:dyDescent="0.25">
      <c r="B73" s="46" t="s">
        <v>81</v>
      </c>
      <c r="C73" s="18">
        <v>0.80598555733288912</v>
      </c>
      <c r="D73" s="18">
        <v>0.69103111109304705</v>
      </c>
      <c r="E73" s="18">
        <v>0.42025255445893928</v>
      </c>
      <c r="F73" s="18">
        <v>1.4055528425001802</v>
      </c>
      <c r="G73" s="18">
        <v>0.42109960027835913</v>
      </c>
      <c r="H73" s="18">
        <v>0</v>
      </c>
      <c r="I73" s="18">
        <v>0</v>
      </c>
      <c r="J73" s="20">
        <v>0</v>
      </c>
    </row>
    <row r="74" spans="2:34" x14ac:dyDescent="0.25">
      <c r="B74" s="46" t="s">
        <v>82</v>
      </c>
      <c r="C74" s="18">
        <v>1.7457188341518644</v>
      </c>
      <c r="D74" s="18">
        <v>1.4967340477067321</v>
      </c>
      <c r="E74" s="18">
        <v>1.9628653673343157</v>
      </c>
      <c r="F74" s="18">
        <v>1.8942077108667985</v>
      </c>
      <c r="G74" s="18">
        <v>1.9668216476372995</v>
      </c>
      <c r="H74" s="18">
        <v>0</v>
      </c>
      <c r="I74" s="18">
        <v>0</v>
      </c>
      <c r="J74" s="20">
        <v>0</v>
      </c>
    </row>
    <row r="75" spans="2:34" x14ac:dyDescent="0.25">
      <c r="B75" s="46" t="s">
        <v>83</v>
      </c>
      <c r="C75" s="18">
        <v>0.23705544143654778</v>
      </c>
      <c r="D75" s="18">
        <v>0.23230969669923437</v>
      </c>
      <c r="E75" s="18">
        <v>0.27601607519544247</v>
      </c>
      <c r="F75" s="18">
        <v>0.26636150734496516</v>
      </c>
      <c r="G75" s="18">
        <v>0.27657240319418114</v>
      </c>
      <c r="H75" s="18">
        <v>1</v>
      </c>
      <c r="I75" s="18">
        <v>0</v>
      </c>
      <c r="J75" s="20">
        <v>0</v>
      </c>
    </row>
    <row r="76" spans="2:34" x14ac:dyDescent="0.25">
      <c r="B76" s="46" t="s">
        <v>111</v>
      </c>
      <c r="C76" s="18">
        <v>0.40003129705965196</v>
      </c>
      <c r="D76" s="18">
        <v>0.34297645803217652</v>
      </c>
      <c r="E76" s="18">
        <v>0.44979040352148109</v>
      </c>
      <c r="F76" s="18">
        <v>0.43405750837681673</v>
      </c>
      <c r="G76" s="18">
        <v>0.45069698475906222</v>
      </c>
      <c r="H76" s="18">
        <v>0</v>
      </c>
      <c r="I76" s="18">
        <v>1</v>
      </c>
      <c r="J76" s="20">
        <v>0</v>
      </c>
    </row>
    <row r="77" spans="2:34" ht="15.75" thickBot="1" x14ac:dyDescent="0.3">
      <c r="B77" s="47" t="s">
        <v>107</v>
      </c>
      <c r="C77" s="21">
        <v>0.36291326150380054</v>
      </c>
      <c r="D77" s="21">
        <v>0.42471384526858913</v>
      </c>
      <c r="E77" s="21">
        <v>0.27419352128307667</v>
      </c>
      <c r="F77" s="21">
        <v>0.29958098427821822</v>
      </c>
      <c r="G77" s="21">
        <v>0.27273061204675686</v>
      </c>
      <c r="H77" s="21">
        <v>0</v>
      </c>
      <c r="I77" s="21">
        <v>0</v>
      </c>
      <c r="J77" s="22">
        <v>1</v>
      </c>
    </row>
    <row r="78" spans="2:34" s="14" customFormat="1" x14ac:dyDescent="0.25">
      <c r="B78" s="36"/>
      <c r="C78" s="18"/>
      <c r="D78" s="18"/>
      <c r="E78" s="18"/>
      <c r="F78" s="18"/>
      <c r="G78" s="18"/>
      <c r="H78" s="18"/>
      <c r="I78" s="18"/>
      <c r="J78" s="1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</row>
    <row r="80" spans="2:34" ht="21" x14ac:dyDescent="0.25">
      <c r="B80" s="131" t="s">
        <v>98</v>
      </c>
      <c r="C80" s="131"/>
      <c r="D80" s="131"/>
      <c r="E80" s="131"/>
    </row>
    <row r="81" spans="2:34" ht="15.75" thickBot="1" x14ac:dyDescent="0.3"/>
    <row r="82" spans="2:34" ht="36.75" customHeight="1" thickBot="1" x14ac:dyDescent="0.3">
      <c r="B82" s="52"/>
      <c r="C82" s="49" t="s">
        <v>100</v>
      </c>
      <c r="D82" s="43" t="s">
        <v>101</v>
      </c>
      <c r="E82" s="49" t="s">
        <v>102</v>
      </c>
      <c r="F82" s="49" t="s">
        <v>103</v>
      </c>
      <c r="G82" s="49" t="s">
        <v>104</v>
      </c>
      <c r="H82" s="49" t="s">
        <v>105</v>
      </c>
      <c r="I82" s="50" t="s">
        <v>108</v>
      </c>
      <c r="J82" s="42" t="s">
        <v>107</v>
      </c>
    </row>
    <row r="83" spans="2:34" x14ac:dyDescent="0.25">
      <c r="B83" s="53" t="s">
        <v>93</v>
      </c>
      <c r="C83" s="18">
        <f t="array" ref="C83:J90">MINVERSE(C44:J51)</f>
        <v>3.3279850309842791</v>
      </c>
      <c r="D83" s="38">
        <v>2.8533280438327426</v>
      </c>
      <c r="E83" s="18">
        <v>1.7352596429896154</v>
      </c>
      <c r="F83" s="18">
        <v>1.6745632435151445</v>
      </c>
      <c r="G83" s="18">
        <v>1.7387571694427137</v>
      </c>
      <c r="H83" s="18">
        <v>0</v>
      </c>
      <c r="I83" s="18">
        <v>0</v>
      </c>
      <c r="J83" s="20">
        <v>0</v>
      </c>
    </row>
    <row r="84" spans="2:34" x14ac:dyDescent="0.25">
      <c r="B84" s="46" t="s">
        <v>92</v>
      </c>
      <c r="C84" s="18">
        <v>3.251057614975648</v>
      </c>
      <c r="D84" s="38">
        <v>3.9847051168554741</v>
      </c>
      <c r="E84" s="18">
        <v>2.4233098586188504</v>
      </c>
      <c r="F84" s="18">
        <v>2.3385466453306396</v>
      </c>
      <c r="G84" s="18">
        <v>2.4281941941526215</v>
      </c>
      <c r="H84" s="18">
        <v>0</v>
      </c>
      <c r="I84" s="18">
        <v>0</v>
      </c>
      <c r="J84" s="20">
        <v>0</v>
      </c>
    </row>
    <row r="85" spans="2:34" x14ac:dyDescent="0.25">
      <c r="B85" s="57" t="s">
        <v>80</v>
      </c>
      <c r="C85" s="23">
        <v>0.8806540091244115</v>
      </c>
      <c r="D85" s="39">
        <v>0.75504990489853241</v>
      </c>
      <c r="E85" s="18">
        <v>1.4591857677372524</v>
      </c>
      <c r="F85" s="18">
        <v>0.44312423890255076</v>
      </c>
      <c r="G85" s="18">
        <v>0.46011128593047246</v>
      </c>
      <c r="H85" s="18">
        <v>0</v>
      </c>
      <c r="I85" s="18">
        <v>0</v>
      </c>
      <c r="J85" s="20">
        <v>0</v>
      </c>
    </row>
    <row r="86" spans="2:34" x14ac:dyDescent="0.25">
      <c r="B86" s="56" t="s">
        <v>81</v>
      </c>
      <c r="C86" s="24">
        <v>0.80598555733288912</v>
      </c>
      <c r="D86" s="40">
        <v>0.69103111109304705</v>
      </c>
      <c r="E86" s="18">
        <v>0.42025255445893928</v>
      </c>
      <c r="F86" s="18">
        <v>1.4055528425001802</v>
      </c>
      <c r="G86" s="18">
        <v>0.42109960027835913</v>
      </c>
      <c r="H86" s="18">
        <v>0</v>
      </c>
      <c r="I86" s="18">
        <v>0</v>
      </c>
      <c r="J86" s="20">
        <v>0</v>
      </c>
    </row>
    <row r="87" spans="2:34" x14ac:dyDescent="0.25">
      <c r="B87" s="46" t="s">
        <v>82</v>
      </c>
      <c r="C87" s="18">
        <v>1.7457188341518644</v>
      </c>
      <c r="D87" s="18">
        <v>1.4967340477067321</v>
      </c>
      <c r="E87" s="18">
        <v>1.9628653673343157</v>
      </c>
      <c r="F87" s="18">
        <v>1.8942077108667985</v>
      </c>
      <c r="G87" s="18">
        <v>1.9668216476372995</v>
      </c>
      <c r="H87" s="18">
        <v>0</v>
      </c>
      <c r="I87" s="18">
        <v>0</v>
      </c>
      <c r="J87" s="20">
        <v>0</v>
      </c>
    </row>
    <row r="88" spans="2:34" x14ac:dyDescent="0.25">
      <c r="B88" s="46" t="s">
        <v>83</v>
      </c>
      <c r="C88" s="18">
        <v>0.23705544143654778</v>
      </c>
      <c r="D88" s="18">
        <v>0.23230969669923437</v>
      </c>
      <c r="E88" s="18">
        <v>0.27601607519544247</v>
      </c>
      <c r="F88" s="18">
        <v>0.26636150734496516</v>
      </c>
      <c r="G88" s="18">
        <v>0.27657240319418114</v>
      </c>
      <c r="H88" s="18">
        <v>1</v>
      </c>
      <c r="I88" s="18">
        <v>0</v>
      </c>
      <c r="J88" s="20">
        <v>0</v>
      </c>
    </row>
    <row r="89" spans="2:34" x14ac:dyDescent="0.25">
      <c r="B89" s="46" t="s">
        <v>111</v>
      </c>
      <c r="C89" s="18">
        <v>0.40003129705965196</v>
      </c>
      <c r="D89" s="18">
        <v>0.34297645803217652</v>
      </c>
      <c r="E89" s="18">
        <v>0.44979040352148109</v>
      </c>
      <c r="F89" s="18">
        <v>0.43405750837681673</v>
      </c>
      <c r="G89" s="18">
        <v>0.45069698475906222</v>
      </c>
      <c r="H89" s="18">
        <v>0</v>
      </c>
      <c r="I89" s="18">
        <v>1</v>
      </c>
      <c r="J89" s="20">
        <v>0</v>
      </c>
    </row>
    <row r="90" spans="2:34" ht="15.75" thickBot="1" x14ac:dyDescent="0.3">
      <c r="B90" s="47" t="s">
        <v>107</v>
      </c>
      <c r="C90" s="21">
        <v>0.36291326150380054</v>
      </c>
      <c r="D90" s="21">
        <v>0.42471384526858913</v>
      </c>
      <c r="E90" s="21">
        <v>0.27419352128307667</v>
      </c>
      <c r="F90" s="21">
        <v>0.29958098427821822</v>
      </c>
      <c r="G90" s="21">
        <v>0.27273061204675686</v>
      </c>
      <c r="H90" s="21">
        <v>0</v>
      </c>
      <c r="I90" s="21">
        <v>0</v>
      </c>
      <c r="J90" s="22">
        <v>1</v>
      </c>
    </row>
    <row r="92" spans="2:34" s="14" customFormat="1" x14ac:dyDescent="0.25"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</row>
    <row r="93" spans="2:34" ht="21" x14ac:dyDescent="0.25">
      <c r="B93" s="131" t="s">
        <v>99</v>
      </c>
      <c r="C93" s="131"/>
      <c r="D93" s="131"/>
      <c r="E93" s="131"/>
    </row>
    <row r="94" spans="2:34" ht="15.75" thickBot="1" x14ac:dyDescent="0.3"/>
    <row r="95" spans="2:34" ht="30.75" thickBot="1" x14ac:dyDescent="0.3">
      <c r="B95" s="52"/>
      <c r="C95" s="49" t="s">
        <v>100</v>
      </c>
      <c r="D95" s="43" t="s">
        <v>101</v>
      </c>
      <c r="E95" s="49" t="s">
        <v>102</v>
      </c>
      <c r="F95" s="49" t="s">
        <v>103</v>
      </c>
      <c r="G95" s="49" t="s">
        <v>104</v>
      </c>
      <c r="H95" s="49" t="s">
        <v>105</v>
      </c>
      <c r="I95" s="50" t="s">
        <v>108</v>
      </c>
      <c r="J95" s="42" t="s">
        <v>107</v>
      </c>
    </row>
    <row r="96" spans="2:34" x14ac:dyDescent="0.25">
      <c r="B96" s="53" t="s">
        <v>93</v>
      </c>
      <c r="C96" s="18">
        <f t="array" ref="C96:J103">MINVERSE(C44:J51)</f>
        <v>3.3279850309842791</v>
      </c>
      <c r="D96" s="38">
        <v>2.8533280438327426</v>
      </c>
      <c r="E96" s="18">
        <v>1.7352596429896154</v>
      </c>
      <c r="F96" s="18">
        <v>1.6745632435151445</v>
      </c>
      <c r="G96" s="18">
        <v>1.7387571694427137</v>
      </c>
      <c r="H96" s="18">
        <v>0</v>
      </c>
      <c r="I96" s="18">
        <v>0</v>
      </c>
      <c r="J96" s="20">
        <v>0</v>
      </c>
    </row>
    <row r="97" spans="2:10" x14ac:dyDescent="0.25">
      <c r="B97" s="46" t="s">
        <v>92</v>
      </c>
      <c r="C97" s="18">
        <v>3.251057614975648</v>
      </c>
      <c r="D97" s="38">
        <v>3.9847051168554741</v>
      </c>
      <c r="E97" s="18">
        <v>2.4233098586188504</v>
      </c>
      <c r="F97" s="18">
        <v>2.3385466453306396</v>
      </c>
      <c r="G97" s="18">
        <v>2.4281941941526215</v>
      </c>
      <c r="H97" s="18">
        <v>0</v>
      </c>
      <c r="I97" s="18">
        <v>0</v>
      </c>
      <c r="J97" s="20">
        <v>0</v>
      </c>
    </row>
    <row r="98" spans="2:10" x14ac:dyDescent="0.25">
      <c r="B98" s="46" t="s">
        <v>80</v>
      </c>
      <c r="C98" s="18">
        <v>0.8806540091244115</v>
      </c>
      <c r="D98" s="38">
        <v>0.75504990489853241</v>
      </c>
      <c r="E98" s="18">
        <v>1.4591857677372524</v>
      </c>
      <c r="F98" s="18">
        <v>0.44312423890255076</v>
      </c>
      <c r="G98" s="18">
        <v>0.46011128593047246</v>
      </c>
      <c r="H98" s="18">
        <v>0</v>
      </c>
      <c r="I98" s="18">
        <v>0</v>
      </c>
      <c r="J98" s="20">
        <v>0</v>
      </c>
    </row>
    <row r="99" spans="2:10" x14ac:dyDescent="0.25">
      <c r="B99" s="46" t="s">
        <v>81</v>
      </c>
      <c r="C99" s="18">
        <v>0.80598555733288912</v>
      </c>
      <c r="D99" s="38">
        <v>0.69103111109304705</v>
      </c>
      <c r="E99" s="18">
        <v>0.42025255445893928</v>
      </c>
      <c r="F99" s="18">
        <v>1.4055528425001802</v>
      </c>
      <c r="G99" s="18">
        <v>0.42109960027835913</v>
      </c>
      <c r="H99" s="18">
        <v>0</v>
      </c>
      <c r="I99" s="18">
        <v>0</v>
      </c>
      <c r="J99" s="20">
        <v>0</v>
      </c>
    </row>
    <row r="100" spans="2:10" x14ac:dyDescent="0.25">
      <c r="B100" s="58" t="s">
        <v>82</v>
      </c>
      <c r="C100" s="55">
        <v>1.7457188341518644</v>
      </c>
      <c r="D100" s="37">
        <v>1.4967340477067321</v>
      </c>
      <c r="E100" s="18">
        <v>1.9628653673343157</v>
      </c>
      <c r="F100" s="18">
        <v>1.8942077108667985</v>
      </c>
      <c r="G100" s="18">
        <v>1.9668216476372995</v>
      </c>
      <c r="H100" s="18">
        <v>0</v>
      </c>
      <c r="I100" s="18">
        <v>0</v>
      </c>
      <c r="J100" s="20">
        <v>0</v>
      </c>
    </row>
    <row r="101" spans="2:10" x14ac:dyDescent="0.25">
      <c r="B101" s="46" t="s">
        <v>83</v>
      </c>
      <c r="C101" s="18">
        <v>0.23705544143654778</v>
      </c>
      <c r="D101" s="18">
        <v>0.23230969669923437</v>
      </c>
      <c r="E101" s="18">
        <v>0.27601607519544247</v>
      </c>
      <c r="F101" s="18">
        <v>0.26636150734496516</v>
      </c>
      <c r="G101" s="18">
        <v>0.27657240319418114</v>
      </c>
      <c r="H101" s="18">
        <v>1</v>
      </c>
      <c r="I101" s="18">
        <v>0</v>
      </c>
      <c r="J101" s="20">
        <v>0</v>
      </c>
    </row>
    <row r="102" spans="2:10" x14ac:dyDescent="0.25">
      <c r="B102" s="46" t="s">
        <v>111</v>
      </c>
      <c r="C102" s="18">
        <v>0.40003129705965196</v>
      </c>
      <c r="D102" s="18">
        <v>0.34297645803217652</v>
      </c>
      <c r="E102" s="18">
        <v>0.44979040352148109</v>
      </c>
      <c r="F102" s="18">
        <v>0.43405750837681673</v>
      </c>
      <c r="G102" s="18">
        <v>0.45069698475906222</v>
      </c>
      <c r="H102" s="18">
        <v>0</v>
      </c>
      <c r="I102" s="18">
        <v>1</v>
      </c>
      <c r="J102" s="20">
        <v>0</v>
      </c>
    </row>
    <row r="103" spans="2:10" ht="15.75" thickBot="1" x14ac:dyDescent="0.3">
      <c r="B103" s="47" t="s">
        <v>107</v>
      </c>
      <c r="C103" s="21">
        <v>0.36291326150380054</v>
      </c>
      <c r="D103" s="21">
        <v>0.42471384526858913</v>
      </c>
      <c r="E103" s="21">
        <v>0.27419352128307667</v>
      </c>
      <c r="F103" s="21">
        <v>0.29958098427821822</v>
      </c>
      <c r="G103" s="21">
        <v>0.27273061204675686</v>
      </c>
      <c r="H103" s="21">
        <v>0</v>
      </c>
      <c r="I103" s="21">
        <v>0</v>
      </c>
      <c r="J103" s="22">
        <v>1</v>
      </c>
    </row>
  </sheetData>
  <mergeCells count="4">
    <mergeCell ref="B93:E93"/>
    <mergeCell ref="B41:D41"/>
    <mergeCell ref="B67:E67"/>
    <mergeCell ref="B80:E8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"/>
  <sheetViews>
    <sheetView workbookViewId="0"/>
  </sheetViews>
  <sheetFormatPr defaultRowHeight="15" x14ac:dyDescent="0.25"/>
  <cols>
    <col min="1" max="1" width="13.42578125" customWidth="1"/>
    <col min="2" max="14" width="10.7109375" customWidth="1"/>
  </cols>
  <sheetData>
    <row r="1" spans="1:18" ht="19.5" thickBot="1" x14ac:dyDescent="0.3">
      <c r="A1" s="144" t="s">
        <v>118</v>
      </c>
      <c r="B1" s="144"/>
      <c r="C1" s="144"/>
      <c r="D1" s="144"/>
      <c r="E1" s="14"/>
      <c r="F1" s="14"/>
      <c r="G1" s="14"/>
    </row>
    <row r="2" spans="1:18" ht="36.75" customHeight="1" thickBot="1" x14ac:dyDescent="0.3">
      <c r="A2" s="132"/>
      <c r="B2" s="133" t="s">
        <v>117</v>
      </c>
      <c r="C2" s="133" t="s">
        <v>112</v>
      </c>
      <c r="D2" s="133" t="s">
        <v>119</v>
      </c>
      <c r="E2" s="14"/>
      <c r="F2" s="14"/>
    </row>
    <row r="3" spans="1:18" x14ac:dyDescent="0.25">
      <c r="A3" s="134" t="s">
        <v>113</v>
      </c>
      <c r="B3" s="135">
        <v>42011000</v>
      </c>
      <c r="C3" s="135">
        <v>1529716</v>
      </c>
      <c r="D3" s="136">
        <f>B3/C3</f>
        <v>27.46326769151921</v>
      </c>
      <c r="E3" s="14"/>
      <c r="F3" s="14"/>
    </row>
    <row r="4" spans="1:18" x14ac:dyDescent="0.25">
      <c r="A4" s="134" t="s">
        <v>114</v>
      </c>
      <c r="B4" s="135">
        <v>18852000</v>
      </c>
      <c r="C4" s="135">
        <v>6606482</v>
      </c>
      <c r="D4" s="137">
        <f t="shared" ref="D4:D5" si="0">B4/C4</f>
        <v>2.8535610934836422</v>
      </c>
      <c r="E4" s="14"/>
      <c r="F4" s="14"/>
    </row>
    <row r="5" spans="1:18" ht="15.75" thickBot="1" x14ac:dyDescent="0.3">
      <c r="A5" s="138" t="s">
        <v>115</v>
      </c>
      <c r="B5" s="139">
        <v>41363000</v>
      </c>
      <c r="C5" s="139">
        <v>6073839</v>
      </c>
      <c r="D5" s="140">
        <f t="shared" si="0"/>
        <v>6.8100257514234404</v>
      </c>
      <c r="E5" s="14"/>
      <c r="F5" s="14"/>
    </row>
    <row r="6" spans="1:18" x14ac:dyDescent="0.25">
      <c r="A6" s="141" t="s">
        <v>116</v>
      </c>
      <c r="B6" s="14"/>
      <c r="C6" s="14"/>
      <c r="D6" s="14"/>
      <c r="E6" s="14"/>
      <c r="F6" s="14"/>
    </row>
    <row r="8" spans="1:18" ht="19.5" thickBot="1" x14ac:dyDescent="0.35">
      <c r="A8" s="142" t="s">
        <v>120</v>
      </c>
      <c r="B8" s="143"/>
      <c r="C8" s="143"/>
      <c r="D8" s="143"/>
      <c r="E8" s="143"/>
      <c r="F8" s="143"/>
      <c r="G8" s="124"/>
      <c r="H8" s="124"/>
      <c r="I8" s="124"/>
      <c r="J8" s="82"/>
      <c r="K8" s="82"/>
      <c r="L8" s="82"/>
      <c r="M8" s="82"/>
      <c r="N8" s="82"/>
      <c r="O8" s="17"/>
      <c r="P8" s="17"/>
      <c r="Q8" s="17"/>
      <c r="R8" s="17"/>
    </row>
    <row r="9" spans="1:18" ht="15.75" thickBot="1" x14ac:dyDescent="0.3">
      <c r="A9" s="5"/>
      <c r="B9" s="48" t="s">
        <v>74</v>
      </c>
      <c r="C9" s="49" t="s">
        <v>75</v>
      </c>
      <c r="D9" s="49" t="s">
        <v>76</v>
      </c>
      <c r="E9" s="49" t="s">
        <v>77</v>
      </c>
      <c r="F9" s="49" t="s">
        <v>78</v>
      </c>
      <c r="G9" s="49" t="s">
        <v>79</v>
      </c>
      <c r="H9" s="49" t="s">
        <v>80</v>
      </c>
      <c r="I9" s="49" t="s">
        <v>81</v>
      </c>
      <c r="J9" s="49" t="s">
        <v>82</v>
      </c>
      <c r="K9" s="49" t="s">
        <v>83</v>
      </c>
      <c r="L9" s="63" t="s">
        <v>84</v>
      </c>
      <c r="M9" s="49" t="s">
        <v>85</v>
      </c>
      <c r="N9" s="41" t="s">
        <v>72</v>
      </c>
      <c r="O9" s="14"/>
      <c r="P9" s="14"/>
      <c r="Q9" s="14"/>
      <c r="R9" s="14"/>
    </row>
    <row r="10" spans="1:18" x14ac:dyDescent="0.25">
      <c r="A10" s="64" t="s">
        <v>74</v>
      </c>
      <c r="B10" s="6">
        <v>0</v>
      </c>
      <c r="C10" s="6">
        <v>0</v>
      </c>
      <c r="D10" s="6">
        <v>0</v>
      </c>
      <c r="E10" s="6">
        <v>155790.93</v>
      </c>
      <c r="F10" s="6">
        <v>533831.01</v>
      </c>
      <c r="G10" s="6">
        <v>183433.06999999998</v>
      </c>
      <c r="H10" s="6">
        <v>0</v>
      </c>
      <c r="I10" s="6">
        <v>0</v>
      </c>
      <c r="J10" s="6">
        <v>644480.87999999989</v>
      </c>
      <c r="K10" s="6">
        <v>49.49</v>
      </c>
      <c r="L10" s="6">
        <v>-16740.320000000003</v>
      </c>
      <c r="M10" s="6">
        <v>28870.940000000002</v>
      </c>
      <c r="N10" s="9">
        <f>SUM(B10:M10)</f>
        <v>1529715.9999999995</v>
      </c>
      <c r="Q10" s="14"/>
      <c r="R10" s="14"/>
    </row>
    <row r="11" spans="1:18" x14ac:dyDescent="0.25">
      <c r="A11" s="65" t="s">
        <v>75</v>
      </c>
      <c r="B11" s="6">
        <v>0</v>
      </c>
      <c r="C11" s="6">
        <v>0</v>
      </c>
      <c r="D11" s="6">
        <v>0</v>
      </c>
      <c r="E11" s="6">
        <v>173405.59999999998</v>
      </c>
      <c r="F11" s="6">
        <v>1759370.4</v>
      </c>
      <c r="G11" s="6">
        <v>1315296.6800000002</v>
      </c>
      <c r="H11" s="6">
        <v>0</v>
      </c>
      <c r="I11" s="6">
        <v>0</v>
      </c>
      <c r="J11" s="6">
        <v>1603142.41</v>
      </c>
      <c r="K11" s="6">
        <v>75184.680000000008</v>
      </c>
      <c r="L11" s="6">
        <v>361276.13</v>
      </c>
      <c r="M11" s="6">
        <v>1318806.5900000001</v>
      </c>
      <c r="N11" s="9">
        <f t="shared" ref="N11:N21" si="1">SUM(B11:M11)</f>
        <v>6606482.4899999993</v>
      </c>
      <c r="Q11" s="14"/>
      <c r="R11" s="14"/>
    </row>
    <row r="12" spans="1:18" x14ac:dyDescent="0.25">
      <c r="A12" s="65" t="s">
        <v>76</v>
      </c>
      <c r="B12" s="6">
        <v>287173.60000000003</v>
      </c>
      <c r="C12" s="6">
        <v>883586.16999999993</v>
      </c>
      <c r="D12" s="6">
        <v>1171199.5</v>
      </c>
      <c r="E12" s="6">
        <v>30902.249999999996</v>
      </c>
      <c r="F12" s="6">
        <v>237662.27999999997</v>
      </c>
      <c r="G12" s="6">
        <v>828457.34000000008</v>
      </c>
      <c r="H12" s="6">
        <v>0</v>
      </c>
      <c r="I12" s="6">
        <v>0</v>
      </c>
      <c r="J12" s="6">
        <v>1070481.4000000001</v>
      </c>
      <c r="K12" s="6">
        <v>260521.66999999995</v>
      </c>
      <c r="L12" s="6">
        <v>1164294.7699999998</v>
      </c>
      <c r="M12" s="6">
        <v>139560.33000000002</v>
      </c>
      <c r="N12" s="9">
        <f t="shared" si="1"/>
        <v>6073839.3099999996</v>
      </c>
      <c r="Q12" s="14"/>
      <c r="R12" s="14"/>
    </row>
    <row r="13" spans="1:18" x14ac:dyDescent="0.25">
      <c r="A13" s="65" t="s">
        <v>77</v>
      </c>
      <c r="B13" s="6">
        <v>1169324.32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9">
        <f t="shared" si="1"/>
        <v>1169324.32</v>
      </c>
      <c r="Q13" s="14"/>
      <c r="R13" s="14"/>
    </row>
    <row r="14" spans="1:18" x14ac:dyDescent="0.25">
      <c r="A14" s="65" t="s">
        <v>78</v>
      </c>
      <c r="B14" s="6">
        <v>0</v>
      </c>
      <c r="C14" s="6">
        <v>4406803.53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9">
        <f t="shared" si="1"/>
        <v>4406803.53</v>
      </c>
      <c r="Q14" s="14"/>
      <c r="R14" s="14"/>
    </row>
    <row r="15" spans="1:18" x14ac:dyDescent="0.25">
      <c r="A15" s="65" t="s">
        <v>79</v>
      </c>
      <c r="B15" s="6">
        <v>0</v>
      </c>
      <c r="C15" s="6">
        <v>0</v>
      </c>
      <c r="D15" s="6">
        <v>4599254.6399999997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9">
        <f t="shared" si="1"/>
        <v>4599254.6399999997</v>
      </c>
      <c r="Q15" s="14"/>
      <c r="R15" s="14"/>
    </row>
    <row r="16" spans="1:18" x14ac:dyDescent="0.25">
      <c r="A16" s="65" t="s">
        <v>80</v>
      </c>
      <c r="B16" s="6">
        <v>0</v>
      </c>
      <c r="C16" s="6">
        <v>0</v>
      </c>
      <c r="D16" s="6">
        <v>0</v>
      </c>
      <c r="E16" s="6">
        <v>619025.84999999986</v>
      </c>
      <c r="F16" s="6">
        <v>654535.17000000004</v>
      </c>
      <c r="G16" s="6">
        <v>1419056.7599999998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1707.19</v>
      </c>
      <c r="N16" s="9">
        <f t="shared" si="1"/>
        <v>2694324.9699999997</v>
      </c>
      <c r="Q16" s="14"/>
      <c r="R16" s="14"/>
    </row>
    <row r="17" spans="1:18" x14ac:dyDescent="0.25">
      <c r="A17" s="65" t="s">
        <v>81</v>
      </c>
      <c r="B17" s="6">
        <v>0</v>
      </c>
      <c r="C17" s="6">
        <v>0</v>
      </c>
      <c r="D17" s="6">
        <v>0</v>
      </c>
      <c r="E17" s="6">
        <v>191185.04</v>
      </c>
      <c r="F17" s="6">
        <v>1334485.8700000001</v>
      </c>
      <c r="G17" s="6">
        <v>938646.53999999992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6657.51</v>
      </c>
      <c r="N17" s="9">
        <f t="shared" si="1"/>
        <v>2470974.96</v>
      </c>
      <c r="Q17" s="14"/>
      <c r="R17" s="14"/>
    </row>
    <row r="18" spans="1:18" x14ac:dyDescent="0.25">
      <c r="A18" s="65" t="s">
        <v>82</v>
      </c>
      <c r="B18" s="6">
        <v>0</v>
      </c>
      <c r="C18" s="6">
        <v>0</v>
      </c>
      <c r="D18" s="6">
        <v>0</v>
      </c>
      <c r="E18" s="14"/>
      <c r="F18" s="14"/>
      <c r="G18" s="14"/>
      <c r="H18" s="6">
        <v>2688905.26</v>
      </c>
      <c r="I18" s="6">
        <v>2379747.96</v>
      </c>
      <c r="J18" s="6">
        <v>298083.87</v>
      </c>
      <c r="K18" s="6">
        <v>288726.36999999994</v>
      </c>
      <c r="L18" s="6">
        <v>0</v>
      </c>
      <c r="M18" s="6">
        <v>87682.78</v>
      </c>
      <c r="N18" s="9">
        <f t="shared" si="1"/>
        <v>5743146.2400000002</v>
      </c>
      <c r="Q18" s="14"/>
      <c r="R18" s="14"/>
    </row>
    <row r="19" spans="1:18" x14ac:dyDescent="0.25">
      <c r="A19" s="65" t="s">
        <v>83</v>
      </c>
      <c r="B19" s="6">
        <v>18832.160000000003</v>
      </c>
      <c r="C19" s="6">
        <v>211204.9</v>
      </c>
      <c r="D19" s="6">
        <v>114902.82</v>
      </c>
      <c r="E19" s="16">
        <v>-985.25</v>
      </c>
      <c r="F19" s="16">
        <v>-113081.1</v>
      </c>
      <c r="G19" s="16">
        <v>-85635.62999999999</v>
      </c>
      <c r="H19" s="6">
        <v>0</v>
      </c>
      <c r="I19" s="6">
        <v>0</v>
      </c>
      <c r="J19" s="6">
        <v>735126.08</v>
      </c>
      <c r="K19" s="6">
        <v>767507.73</v>
      </c>
      <c r="L19" s="6">
        <v>0</v>
      </c>
      <c r="M19" s="6">
        <v>2291.08</v>
      </c>
      <c r="N19" s="9">
        <f t="shared" si="1"/>
        <v>1650162.79</v>
      </c>
      <c r="Q19" s="14"/>
      <c r="R19" s="14"/>
    </row>
    <row r="20" spans="1:18" x14ac:dyDescent="0.25">
      <c r="A20" s="66" t="s">
        <v>84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1316041.3800000001</v>
      </c>
      <c r="K20" s="6">
        <v>229473.13</v>
      </c>
      <c r="L20" s="6">
        <v>0</v>
      </c>
      <c r="M20" s="13">
        <v>-36683.94</v>
      </c>
      <c r="N20" s="9">
        <f t="shared" si="1"/>
        <v>1508830.5700000003</v>
      </c>
      <c r="Q20" s="14"/>
      <c r="R20" s="14"/>
    </row>
    <row r="21" spans="1:18" ht="15.75" thickBot="1" x14ac:dyDescent="0.3">
      <c r="A21" s="67" t="s">
        <v>85</v>
      </c>
      <c r="B21" s="6">
        <v>54385.87999999999</v>
      </c>
      <c r="C21" s="6">
        <v>1104887.8599999999</v>
      </c>
      <c r="D21" s="6">
        <v>188482.18000000002</v>
      </c>
      <c r="E21" s="6">
        <v>0</v>
      </c>
      <c r="F21" s="6">
        <v>0</v>
      </c>
      <c r="G21" s="6">
        <v>0</v>
      </c>
      <c r="H21" s="6">
        <v>5419.66</v>
      </c>
      <c r="I21" s="6">
        <v>91226.99</v>
      </c>
      <c r="J21" s="6">
        <v>75790.179999999993</v>
      </c>
      <c r="K21" s="6">
        <v>28699.72</v>
      </c>
      <c r="L21" s="6">
        <v>0</v>
      </c>
      <c r="M21" s="6">
        <v>0</v>
      </c>
      <c r="N21" s="68">
        <f t="shared" si="1"/>
        <v>1548892.4699999995</v>
      </c>
      <c r="Q21" s="14"/>
      <c r="R21" s="14"/>
    </row>
    <row r="22" spans="1:18" ht="15.75" thickBot="1" x14ac:dyDescent="0.3">
      <c r="A22" s="62" t="s">
        <v>72</v>
      </c>
      <c r="B22" s="59">
        <f>SUM(B10:B21)</f>
        <v>1529715.96</v>
      </c>
      <c r="C22" s="60">
        <f t="shared" ref="C22:L22" si="2">SUM(C10:C21)</f>
        <v>6606482.4600000009</v>
      </c>
      <c r="D22" s="60">
        <f t="shared" si="2"/>
        <v>6073839.1399999997</v>
      </c>
      <c r="E22" s="60">
        <f t="shared" si="2"/>
        <v>1169324.42</v>
      </c>
      <c r="F22" s="60">
        <f t="shared" si="2"/>
        <v>4406803.6300000008</v>
      </c>
      <c r="G22" s="60">
        <f t="shared" si="2"/>
        <v>4599254.76</v>
      </c>
      <c r="H22" s="60">
        <f t="shared" si="2"/>
        <v>2694324.92</v>
      </c>
      <c r="I22" s="60">
        <f t="shared" si="2"/>
        <v>2470974.9500000002</v>
      </c>
      <c r="J22" s="60">
        <f t="shared" si="2"/>
        <v>5743146.2000000002</v>
      </c>
      <c r="K22" s="60">
        <f t="shared" si="2"/>
        <v>1650162.7899999998</v>
      </c>
      <c r="L22" s="60">
        <f t="shared" si="2"/>
        <v>1508830.5799999998</v>
      </c>
      <c r="M22" s="61">
        <f>SUM(M10:M21)</f>
        <v>1548892.4800000002</v>
      </c>
      <c r="N22" s="12"/>
      <c r="O22" s="14"/>
      <c r="P22" s="14"/>
      <c r="Q22" s="14"/>
      <c r="R22" s="14"/>
    </row>
    <row r="23" spans="1:18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</row>
    <row r="24" spans="1:18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</row>
    <row r="25" spans="1:18" ht="19.5" thickBot="1" x14ac:dyDescent="0.35">
      <c r="A25" s="142" t="s">
        <v>121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</row>
    <row r="26" spans="1:18" ht="15.75" thickBot="1" x14ac:dyDescent="0.3">
      <c r="A26" s="5"/>
      <c r="B26" s="48" t="s">
        <v>74</v>
      </c>
      <c r="C26" s="49" t="s">
        <v>75</v>
      </c>
      <c r="D26" s="49" t="s">
        <v>76</v>
      </c>
      <c r="E26" s="49" t="s">
        <v>77</v>
      </c>
      <c r="F26" s="49" t="s">
        <v>78</v>
      </c>
      <c r="G26" s="49" t="s">
        <v>79</v>
      </c>
      <c r="H26" s="49" t="s">
        <v>80</v>
      </c>
      <c r="I26" s="49" t="s">
        <v>81</v>
      </c>
      <c r="J26" s="49" t="s">
        <v>82</v>
      </c>
      <c r="K26" s="49" t="s">
        <v>83</v>
      </c>
      <c r="L26" s="63" t="s">
        <v>84</v>
      </c>
      <c r="M26" s="42" t="s">
        <v>85</v>
      </c>
      <c r="N26" s="14"/>
      <c r="O26" s="14"/>
      <c r="P26" s="14"/>
      <c r="Q26" s="14"/>
      <c r="R26" s="14"/>
    </row>
    <row r="27" spans="1:18" x14ac:dyDescent="0.25">
      <c r="A27" s="69" t="s">
        <v>74</v>
      </c>
      <c r="B27" s="74">
        <f>B10/B22</f>
        <v>0</v>
      </c>
      <c r="C27" s="74">
        <f>C10/C22</f>
        <v>0</v>
      </c>
      <c r="D27" s="74">
        <f>D10/D22</f>
        <v>0</v>
      </c>
      <c r="E27" s="74">
        <f>E10/E22</f>
        <v>0.13323157144019965</v>
      </c>
      <c r="F27" s="74">
        <f>F10/F22</f>
        <v>0.12113791646304874</v>
      </c>
      <c r="G27" s="74">
        <f>G10/G22</f>
        <v>3.9883215775592305E-2</v>
      </c>
      <c r="H27" s="74">
        <f>H10/H22</f>
        <v>0</v>
      </c>
      <c r="I27" s="74">
        <f>I10/I22</f>
        <v>0</v>
      </c>
      <c r="J27" s="74">
        <f>J10/J22</f>
        <v>0.11221739053064675</v>
      </c>
      <c r="K27" s="19">
        <v>0</v>
      </c>
      <c r="L27" s="19">
        <v>0</v>
      </c>
      <c r="M27" s="75">
        <v>0</v>
      </c>
      <c r="N27" s="14"/>
      <c r="O27" s="14"/>
      <c r="P27" s="14"/>
      <c r="Q27" s="14"/>
      <c r="R27" s="14"/>
    </row>
    <row r="28" spans="1:18" x14ac:dyDescent="0.25">
      <c r="A28" s="70" t="s">
        <v>75</v>
      </c>
      <c r="B28" s="74">
        <f>B11/B22</f>
        <v>0</v>
      </c>
      <c r="C28" s="74">
        <f>C11/C22</f>
        <v>0</v>
      </c>
      <c r="D28" s="74">
        <f>D11/D22</f>
        <v>0</v>
      </c>
      <c r="E28" s="74">
        <f>E11/E22</f>
        <v>0.14829554316500121</v>
      </c>
      <c r="F28" s="74">
        <f>F11/F22</f>
        <v>0.3992395731052803</v>
      </c>
      <c r="G28" s="74">
        <f>G11/G22</f>
        <v>0.28598039217988441</v>
      </c>
      <c r="H28" s="74">
        <f>H11/H22</f>
        <v>0</v>
      </c>
      <c r="I28" s="74">
        <f>I11/I22</f>
        <v>0</v>
      </c>
      <c r="J28" s="74">
        <f>J11/J22</f>
        <v>0.27914010094327735</v>
      </c>
      <c r="K28" s="19">
        <v>0</v>
      </c>
      <c r="L28" s="19">
        <v>0</v>
      </c>
      <c r="M28" s="75">
        <v>0</v>
      </c>
      <c r="N28" s="14"/>
      <c r="O28" s="14"/>
      <c r="P28" s="14"/>
      <c r="Q28" s="14"/>
      <c r="R28" s="14"/>
    </row>
    <row r="29" spans="1:18" x14ac:dyDescent="0.25">
      <c r="A29" s="70" t="s">
        <v>76</v>
      </c>
      <c r="B29" s="74">
        <f>B12/B22</f>
        <v>0.18773001492381633</v>
      </c>
      <c r="C29" s="74">
        <f>C12/C22</f>
        <v>0.13374532897798685</v>
      </c>
      <c r="D29" s="74">
        <f>D12/D22</f>
        <v>0.1928268880693472</v>
      </c>
      <c r="E29" s="74">
        <f>E12/E22</f>
        <v>2.642743918749255E-2</v>
      </c>
      <c r="F29" s="74">
        <f>F12/F22</f>
        <v>5.3930762510513756E-2</v>
      </c>
      <c r="G29" s="74">
        <f>G12/G22</f>
        <v>0.18012860413933673</v>
      </c>
      <c r="H29" s="74">
        <f>H12/H22</f>
        <v>0</v>
      </c>
      <c r="I29" s="74">
        <f>I12/I22</f>
        <v>0</v>
      </c>
      <c r="J29" s="74">
        <f>J12/J22</f>
        <v>0.18639285205729225</v>
      </c>
      <c r="K29" s="19">
        <v>0</v>
      </c>
      <c r="L29" s="19">
        <v>0</v>
      </c>
      <c r="M29" s="75">
        <v>0</v>
      </c>
      <c r="N29" s="14"/>
      <c r="O29" s="14"/>
      <c r="P29" s="14"/>
      <c r="Q29" s="14"/>
      <c r="R29" s="14"/>
    </row>
    <row r="30" spans="1:18" x14ac:dyDescent="0.25">
      <c r="A30" s="70" t="s">
        <v>77</v>
      </c>
      <c r="B30" s="74">
        <f>B13/B22</f>
        <v>0.76440617119533749</v>
      </c>
      <c r="C30" s="74">
        <f>C13/C22</f>
        <v>0</v>
      </c>
      <c r="D30" s="74">
        <f>D13/D22</f>
        <v>0</v>
      </c>
      <c r="E30" s="74">
        <f>E13/E22</f>
        <v>0</v>
      </c>
      <c r="F30" s="74">
        <f>F13/F22</f>
        <v>0</v>
      </c>
      <c r="G30" s="74">
        <f>G13/G22</f>
        <v>0</v>
      </c>
      <c r="H30" s="74">
        <f>H13/H22</f>
        <v>0</v>
      </c>
      <c r="I30" s="74">
        <f>I13/I22</f>
        <v>0</v>
      </c>
      <c r="J30" s="74">
        <f>J13/J22</f>
        <v>0</v>
      </c>
      <c r="K30" s="19">
        <v>0</v>
      </c>
      <c r="L30" s="19">
        <v>0</v>
      </c>
      <c r="M30" s="75">
        <v>0</v>
      </c>
      <c r="N30" s="14"/>
      <c r="O30" s="14"/>
      <c r="P30" s="14"/>
      <c r="Q30" s="14"/>
      <c r="R30" s="14"/>
    </row>
    <row r="31" spans="1:18" x14ac:dyDescent="0.25">
      <c r="A31" s="70" t="s">
        <v>78</v>
      </c>
      <c r="B31" s="74">
        <f>B14/B22</f>
        <v>0</v>
      </c>
      <c r="C31" s="74">
        <f>C14/C22</f>
        <v>0.66704234162153508</v>
      </c>
      <c r="D31" s="74">
        <f>D14/D22</f>
        <v>0</v>
      </c>
      <c r="E31" s="74">
        <f>E14/E22</f>
        <v>0</v>
      </c>
      <c r="F31" s="74">
        <f>F14/F22</f>
        <v>0</v>
      </c>
      <c r="G31" s="74">
        <f>G14/G22</f>
        <v>0</v>
      </c>
      <c r="H31" s="74">
        <f>H14/H22</f>
        <v>0</v>
      </c>
      <c r="I31" s="74">
        <f>I14/I22</f>
        <v>0</v>
      </c>
      <c r="J31" s="74">
        <f>J14/J22</f>
        <v>0</v>
      </c>
      <c r="K31" s="19">
        <v>0</v>
      </c>
      <c r="L31" s="19">
        <v>0</v>
      </c>
      <c r="M31" s="75">
        <v>0</v>
      </c>
      <c r="N31" s="14"/>
      <c r="O31" s="14"/>
      <c r="P31" s="14"/>
      <c r="Q31" s="14"/>
      <c r="R31" s="14"/>
    </row>
    <row r="32" spans="1:18" x14ac:dyDescent="0.25">
      <c r="A32" s="70" t="s">
        <v>79</v>
      </c>
      <c r="B32" s="74">
        <f>B15/B22</f>
        <v>0</v>
      </c>
      <c r="C32" s="74">
        <f>C15/C22</f>
        <v>0</v>
      </c>
      <c r="D32" s="74">
        <f>D15/D22</f>
        <v>0.75722364948901166</v>
      </c>
      <c r="E32" s="74">
        <f>E15/E22</f>
        <v>0</v>
      </c>
      <c r="F32" s="74">
        <f>F15/F22</f>
        <v>0</v>
      </c>
      <c r="G32" s="74">
        <f>G15/G22</f>
        <v>0</v>
      </c>
      <c r="H32" s="74">
        <f>H15/H22</f>
        <v>0</v>
      </c>
      <c r="I32" s="74">
        <f>I15/I22</f>
        <v>0</v>
      </c>
      <c r="J32" s="74">
        <f>J15/J22</f>
        <v>0</v>
      </c>
      <c r="K32" s="19">
        <v>0</v>
      </c>
      <c r="L32" s="19">
        <v>0</v>
      </c>
      <c r="M32" s="75">
        <v>0</v>
      </c>
      <c r="N32" s="14"/>
      <c r="O32" s="14"/>
      <c r="P32" s="14"/>
      <c r="Q32" s="14"/>
      <c r="R32" s="14"/>
    </row>
    <row r="33" spans="1:18" x14ac:dyDescent="0.25">
      <c r="A33" s="70" t="s">
        <v>80</v>
      </c>
      <c r="B33" s="74">
        <f>B16/B22</f>
        <v>0</v>
      </c>
      <c r="C33" s="74">
        <f>C16/C22</f>
        <v>0</v>
      </c>
      <c r="D33" s="74">
        <f>D16/D22</f>
        <v>0</v>
      </c>
      <c r="E33" s="74">
        <f>E16/E22</f>
        <v>0.5293876014322868</v>
      </c>
      <c r="F33" s="74">
        <f>F16/F22</f>
        <v>0.1485283268680615</v>
      </c>
      <c r="G33" s="74">
        <f>G16/G22</f>
        <v>0.30854058625793535</v>
      </c>
      <c r="H33" s="74">
        <f>H16/H22</f>
        <v>0</v>
      </c>
      <c r="I33" s="74">
        <f>I16/I22</f>
        <v>0</v>
      </c>
      <c r="J33" s="74">
        <f>J16/J22</f>
        <v>0</v>
      </c>
      <c r="K33" s="19">
        <v>0</v>
      </c>
      <c r="L33" s="19">
        <v>0</v>
      </c>
      <c r="M33" s="75">
        <v>0</v>
      </c>
      <c r="N33" s="14"/>
      <c r="O33" s="14"/>
      <c r="P33" s="14"/>
      <c r="Q33" s="14"/>
      <c r="R33" s="14"/>
    </row>
    <row r="34" spans="1:18" x14ac:dyDescent="0.25">
      <c r="A34" s="70" t="s">
        <v>81</v>
      </c>
      <c r="B34" s="74">
        <f>B17/B22</f>
        <v>0</v>
      </c>
      <c r="C34" s="74">
        <f>C17/C22</f>
        <v>0</v>
      </c>
      <c r="D34" s="74">
        <f>D17/D22</f>
        <v>0</v>
      </c>
      <c r="E34" s="74">
        <f>E17/E22</f>
        <v>0.16350042531396036</v>
      </c>
      <c r="F34" s="74">
        <f>F17/F22</f>
        <v>0.30282399263613202</v>
      </c>
      <c r="G34" s="74">
        <f>G17/G22</f>
        <v>0.20408665946567395</v>
      </c>
      <c r="H34" s="74">
        <f>H17/H22</f>
        <v>0</v>
      </c>
      <c r="I34" s="74">
        <f>I17/I22</f>
        <v>0</v>
      </c>
      <c r="J34" s="74">
        <f>J17/J22</f>
        <v>0</v>
      </c>
      <c r="K34" s="19">
        <v>0</v>
      </c>
      <c r="L34" s="19">
        <v>0</v>
      </c>
      <c r="M34" s="75">
        <v>0</v>
      </c>
      <c r="N34" s="14"/>
      <c r="O34" s="14"/>
      <c r="P34" s="14"/>
      <c r="Q34" s="14"/>
      <c r="R34" s="14"/>
    </row>
    <row r="35" spans="1:18" x14ac:dyDescent="0.25">
      <c r="A35" s="70" t="s">
        <v>82</v>
      </c>
      <c r="B35" s="74">
        <f>B18/B22</f>
        <v>0</v>
      </c>
      <c r="C35" s="74">
        <f>C18/C22</f>
        <v>0</v>
      </c>
      <c r="D35" s="74">
        <f>D18/D22</f>
        <v>0</v>
      </c>
      <c r="E35" s="74">
        <f>E19/E22</f>
        <v>-8.4258053894059614E-4</v>
      </c>
      <c r="F35" s="74">
        <f>F19/F22</f>
        <v>-2.5660571583036473E-2</v>
      </c>
      <c r="G35" s="74">
        <f>G19/G22</f>
        <v>-1.8619457818422738E-2</v>
      </c>
      <c r="H35" s="74">
        <f>H18/H22</f>
        <v>0.99798849056408534</v>
      </c>
      <c r="I35" s="74">
        <f>I18/I22</f>
        <v>0.96308056866379799</v>
      </c>
      <c r="J35" s="74">
        <f>J18/J22</f>
        <v>5.190253906473772E-2</v>
      </c>
      <c r="K35" s="19">
        <v>0</v>
      </c>
      <c r="L35" s="19">
        <v>0</v>
      </c>
      <c r="M35" s="75">
        <v>0</v>
      </c>
      <c r="N35" s="14"/>
      <c r="O35" s="14"/>
      <c r="P35" s="14"/>
      <c r="Q35" s="14"/>
      <c r="R35" s="14"/>
    </row>
    <row r="36" spans="1:18" x14ac:dyDescent="0.25">
      <c r="A36" s="70" t="s">
        <v>83</v>
      </c>
      <c r="B36" s="74">
        <f>B19/B22</f>
        <v>1.2310886787113081E-2</v>
      </c>
      <c r="C36" s="74">
        <f>C19/C22</f>
        <v>3.1969342426741258E-2</v>
      </c>
      <c r="D36" s="74">
        <f>D19/D22</f>
        <v>1.8917659383386305E-2</v>
      </c>
      <c r="E36" s="74">
        <f>E19/E22</f>
        <v>-8.4258053894059614E-4</v>
      </c>
      <c r="F36" s="74">
        <f>F19/F22</f>
        <v>-2.5660571583036473E-2</v>
      </c>
      <c r="G36" s="74">
        <f>G19/G22</f>
        <v>-1.8619457818422738E-2</v>
      </c>
      <c r="H36" s="74">
        <f>H19/H22</f>
        <v>0</v>
      </c>
      <c r="I36" s="74">
        <f>I19/I22</f>
        <v>0</v>
      </c>
      <c r="J36" s="74">
        <f>J19/J22</f>
        <v>0.12800058615955134</v>
      </c>
      <c r="K36" s="19">
        <v>0</v>
      </c>
      <c r="L36" s="19">
        <v>0</v>
      </c>
      <c r="M36" s="75">
        <v>0</v>
      </c>
      <c r="N36" s="14"/>
      <c r="O36" s="14"/>
      <c r="P36" s="14"/>
      <c r="Q36" s="14"/>
      <c r="R36" s="14"/>
    </row>
    <row r="37" spans="1:18" x14ac:dyDescent="0.25">
      <c r="A37" s="71" t="s">
        <v>84</v>
      </c>
      <c r="B37" s="74">
        <f>B20/B22</f>
        <v>0</v>
      </c>
      <c r="C37" s="74">
        <f>C20/C22</f>
        <v>0</v>
      </c>
      <c r="D37" s="74">
        <f>D20/D22</f>
        <v>0</v>
      </c>
      <c r="E37" s="74">
        <f>E20/E22</f>
        <v>0</v>
      </c>
      <c r="F37" s="74">
        <f>F20/F22</f>
        <v>0</v>
      </c>
      <c r="G37" s="74">
        <f>G20/G22</f>
        <v>0</v>
      </c>
      <c r="H37" s="74">
        <f>H20/H22</f>
        <v>0</v>
      </c>
      <c r="I37" s="74">
        <f>I20/I22</f>
        <v>0</v>
      </c>
      <c r="J37" s="74">
        <f>J20/J22</f>
        <v>0.22914990045003558</v>
      </c>
      <c r="K37" s="19">
        <v>0</v>
      </c>
      <c r="L37" s="19">
        <v>0</v>
      </c>
      <c r="M37" s="75">
        <v>0</v>
      </c>
      <c r="N37" s="14"/>
      <c r="O37" s="14"/>
      <c r="P37" s="14"/>
      <c r="Q37" s="14"/>
      <c r="R37" s="14"/>
    </row>
    <row r="38" spans="1:18" ht="15.75" thickBot="1" x14ac:dyDescent="0.3">
      <c r="A38" s="72" t="s">
        <v>85</v>
      </c>
      <c r="B38" s="74">
        <f>B21/B22</f>
        <v>3.5552927093733137E-2</v>
      </c>
      <c r="C38" s="74">
        <f>C21/C22</f>
        <v>0.16724298697373666</v>
      </c>
      <c r="D38" s="74">
        <f>D21/D22</f>
        <v>3.1031803058254852E-2</v>
      </c>
      <c r="E38" s="74">
        <f>E21/E22</f>
        <v>0</v>
      </c>
      <c r="F38" s="74">
        <f>F21/F22</f>
        <v>0</v>
      </c>
      <c r="G38" s="74">
        <f>G21/G22</f>
        <v>0</v>
      </c>
      <c r="H38" s="74">
        <f>H21/H22</f>
        <v>2.0115094359146558E-3</v>
      </c>
      <c r="I38" s="74">
        <f>I21/I22</f>
        <v>3.691943133620193E-2</v>
      </c>
      <c r="J38" s="74">
        <f>J21/J22</f>
        <v>1.3196630794458966E-2</v>
      </c>
      <c r="K38" s="19">
        <v>0</v>
      </c>
      <c r="L38" s="19">
        <v>0</v>
      </c>
      <c r="M38" s="75">
        <v>0</v>
      </c>
      <c r="N38" s="14"/>
      <c r="O38" s="14"/>
      <c r="P38" s="14"/>
      <c r="Q38" s="14"/>
      <c r="R38" s="14"/>
    </row>
    <row r="39" spans="1:18" ht="15.75" thickBot="1" x14ac:dyDescent="0.3">
      <c r="A39" s="73" t="s">
        <v>72</v>
      </c>
      <c r="B39" s="76">
        <f>SUM(B27:B38)</f>
        <v>1</v>
      </c>
      <c r="C39" s="59">
        <f t="shared" ref="C39:M39" si="3">SUM(C27:C38)</f>
        <v>0.99999999999999978</v>
      </c>
      <c r="D39" s="59">
        <f t="shared" si="3"/>
        <v>1</v>
      </c>
      <c r="E39" s="59">
        <f t="shared" si="3"/>
        <v>0.99915741946105929</v>
      </c>
      <c r="F39" s="59">
        <f t="shared" si="3"/>
        <v>0.9743394284169633</v>
      </c>
      <c r="G39" s="59">
        <f t="shared" si="3"/>
        <v>0.98138054218157744</v>
      </c>
      <c r="H39" s="59">
        <f t="shared" si="3"/>
        <v>1</v>
      </c>
      <c r="I39" s="59">
        <f t="shared" si="3"/>
        <v>0.99999999999999989</v>
      </c>
      <c r="J39" s="59">
        <f t="shared" si="3"/>
        <v>1</v>
      </c>
      <c r="K39" s="59">
        <f t="shared" si="3"/>
        <v>0</v>
      </c>
      <c r="L39" s="59">
        <f t="shared" si="3"/>
        <v>0</v>
      </c>
      <c r="M39" s="125">
        <f t="shared" si="3"/>
        <v>0</v>
      </c>
      <c r="N39" s="14"/>
      <c r="O39" s="14"/>
      <c r="P39" s="14"/>
      <c r="Q39" s="14"/>
      <c r="R39" s="14"/>
    </row>
    <row r="40" spans="1:18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1:18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1:18" ht="19.5" thickBot="1" x14ac:dyDescent="0.35">
      <c r="A42" s="142" t="s">
        <v>122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1:18" ht="15.75" thickBot="1" x14ac:dyDescent="0.3">
      <c r="A43" s="51"/>
      <c r="B43" s="48" t="s">
        <v>74</v>
      </c>
      <c r="C43" s="49" t="s">
        <v>75</v>
      </c>
      <c r="D43" s="49" t="s">
        <v>76</v>
      </c>
      <c r="E43" s="49" t="s">
        <v>77</v>
      </c>
      <c r="F43" s="49" t="s">
        <v>78</v>
      </c>
      <c r="G43" s="49" t="s">
        <v>79</v>
      </c>
      <c r="H43" s="49" t="s">
        <v>80</v>
      </c>
      <c r="I43" s="49" t="s">
        <v>81</v>
      </c>
      <c r="J43" s="49" t="s">
        <v>82</v>
      </c>
      <c r="K43" s="49" t="s">
        <v>83</v>
      </c>
      <c r="L43" s="63" t="s">
        <v>84</v>
      </c>
      <c r="M43" s="42" t="s">
        <v>85</v>
      </c>
      <c r="N43" s="14"/>
      <c r="O43" s="14"/>
      <c r="P43" s="14"/>
      <c r="Q43" s="14"/>
      <c r="R43" s="14"/>
    </row>
    <row r="44" spans="1:18" x14ac:dyDescent="0.25">
      <c r="A44" s="64" t="s">
        <v>74</v>
      </c>
      <c r="B44" s="83">
        <f>IF(ROW(A1)=COLUMN(A1),1,0)</f>
        <v>1</v>
      </c>
      <c r="C44" s="84">
        <f t="shared" ref="C44:M44" si="4">IF(ROW(B1)=COLUMN(B1),1,0)</f>
        <v>0</v>
      </c>
      <c r="D44" s="84">
        <f t="shared" si="4"/>
        <v>0</v>
      </c>
      <c r="E44" s="84">
        <f t="shared" si="4"/>
        <v>0</v>
      </c>
      <c r="F44" s="84">
        <f t="shared" si="4"/>
        <v>0</v>
      </c>
      <c r="G44" s="84">
        <f t="shared" si="4"/>
        <v>0</v>
      </c>
      <c r="H44" s="84">
        <f t="shared" si="4"/>
        <v>0</v>
      </c>
      <c r="I44" s="84">
        <f t="shared" si="4"/>
        <v>0</v>
      </c>
      <c r="J44" s="84">
        <f t="shared" si="4"/>
        <v>0</v>
      </c>
      <c r="K44" s="84">
        <f t="shared" si="4"/>
        <v>0</v>
      </c>
      <c r="L44" s="84">
        <f t="shared" si="4"/>
        <v>0</v>
      </c>
      <c r="M44" s="85">
        <f t="shared" si="4"/>
        <v>0</v>
      </c>
      <c r="N44" s="14"/>
      <c r="O44" s="14"/>
      <c r="P44" s="14"/>
      <c r="Q44" s="14"/>
      <c r="R44" s="14"/>
    </row>
    <row r="45" spans="1:18" x14ac:dyDescent="0.25">
      <c r="A45" s="65" t="s">
        <v>75</v>
      </c>
      <c r="B45" s="86">
        <f t="shared" ref="B45:M45" si="5">IF(ROW(A2)=COLUMN(A2),1,0)</f>
        <v>0</v>
      </c>
      <c r="C45" s="26">
        <f t="shared" si="5"/>
        <v>1</v>
      </c>
      <c r="D45" s="26">
        <f t="shared" si="5"/>
        <v>0</v>
      </c>
      <c r="E45" s="26">
        <f t="shared" si="5"/>
        <v>0</v>
      </c>
      <c r="F45" s="26">
        <f t="shared" si="5"/>
        <v>0</v>
      </c>
      <c r="G45" s="26">
        <f t="shared" si="5"/>
        <v>0</v>
      </c>
      <c r="H45" s="26">
        <f t="shared" si="5"/>
        <v>0</v>
      </c>
      <c r="I45" s="26">
        <f t="shared" si="5"/>
        <v>0</v>
      </c>
      <c r="J45" s="26">
        <f t="shared" si="5"/>
        <v>0</v>
      </c>
      <c r="K45" s="26">
        <f t="shared" si="5"/>
        <v>0</v>
      </c>
      <c r="L45" s="26">
        <f t="shared" si="5"/>
        <v>0</v>
      </c>
      <c r="M45" s="87">
        <f t="shared" si="5"/>
        <v>0</v>
      </c>
      <c r="N45" s="14"/>
      <c r="O45" s="14"/>
      <c r="P45" s="14"/>
      <c r="Q45" s="14"/>
      <c r="R45" s="14"/>
    </row>
    <row r="46" spans="1:18" x14ac:dyDescent="0.25">
      <c r="A46" s="65" t="s">
        <v>76</v>
      </c>
      <c r="B46" s="86">
        <f t="shared" ref="B46:M46" si="6">IF(ROW(A3)=COLUMN(A3),1,0)</f>
        <v>0</v>
      </c>
      <c r="C46" s="26">
        <f t="shared" si="6"/>
        <v>0</v>
      </c>
      <c r="D46" s="26">
        <f t="shared" si="6"/>
        <v>1</v>
      </c>
      <c r="E46" s="26">
        <f t="shared" si="6"/>
        <v>0</v>
      </c>
      <c r="F46" s="26">
        <f t="shared" si="6"/>
        <v>0</v>
      </c>
      <c r="G46" s="26">
        <f t="shared" si="6"/>
        <v>0</v>
      </c>
      <c r="H46" s="26">
        <f t="shared" si="6"/>
        <v>0</v>
      </c>
      <c r="I46" s="26">
        <f t="shared" si="6"/>
        <v>0</v>
      </c>
      <c r="J46" s="26">
        <f t="shared" si="6"/>
        <v>0</v>
      </c>
      <c r="K46" s="26">
        <f t="shared" si="6"/>
        <v>0</v>
      </c>
      <c r="L46" s="26">
        <f t="shared" si="6"/>
        <v>0</v>
      </c>
      <c r="M46" s="87">
        <f t="shared" si="6"/>
        <v>0</v>
      </c>
      <c r="N46" s="14"/>
      <c r="O46" s="14"/>
      <c r="P46" s="14"/>
      <c r="Q46" s="14"/>
      <c r="R46" s="14"/>
    </row>
    <row r="47" spans="1:18" x14ac:dyDescent="0.25">
      <c r="A47" s="65" t="s">
        <v>77</v>
      </c>
      <c r="B47" s="86">
        <f t="shared" ref="B47:M47" si="7">IF(ROW(A4)=COLUMN(A4),1,0)</f>
        <v>0</v>
      </c>
      <c r="C47" s="26">
        <f t="shared" si="7"/>
        <v>0</v>
      </c>
      <c r="D47" s="26">
        <f t="shared" si="7"/>
        <v>0</v>
      </c>
      <c r="E47" s="26">
        <f t="shared" si="7"/>
        <v>1</v>
      </c>
      <c r="F47" s="26">
        <f t="shared" si="7"/>
        <v>0</v>
      </c>
      <c r="G47" s="26">
        <f t="shared" si="7"/>
        <v>0</v>
      </c>
      <c r="H47" s="26">
        <f t="shared" si="7"/>
        <v>0</v>
      </c>
      <c r="I47" s="26">
        <f t="shared" si="7"/>
        <v>0</v>
      </c>
      <c r="J47" s="26">
        <f t="shared" si="7"/>
        <v>0</v>
      </c>
      <c r="K47" s="26">
        <f t="shared" si="7"/>
        <v>0</v>
      </c>
      <c r="L47" s="26">
        <f t="shared" si="7"/>
        <v>0</v>
      </c>
      <c r="M47" s="87">
        <f t="shared" si="7"/>
        <v>0</v>
      </c>
      <c r="N47" s="14"/>
      <c r="O47" s="14"/>
      <c r="P47" s="14"/>
      <c r="Q47" s="14"/>
      <c r="R47" s="14"/>
    </row>
    <row r="48" spans="1:18" x14ac:dyDescent="0.25">
      <c r="A48" s="65" t="s">
        <v>78</v>
      </c>
      <c r="B48" s="86">
        <f t="shared" ref="B48:M48" si="8">IF(ROW(A5)=COLUMN(A5),1,0)</f>
        <v>0</v>
      </c>
      <c r="C48" s="26">
        <f t="shared" si="8"/>
        <v>0</v>
      </c>
      <c r="D48" s="26">
        <f t="shared" si="8"/>
        <v>0</v>
      </c>
      <c r="E48" s="26">
        <f t="shared" si="8"/>
        <v>0</v>
      </c>
      <c r="F48" s="26">
        <f t="shared" si="8"/>
        <v>1</v>
      </c>
      <c r="G48" s="26">
        <f t="shared" si="8"/>
        <v>0</v>
      </c>
      <c r="H48" s="26">
        <f t="shared" si="8"/>
        <v>0</v>
      </c>
      <c r="I48" s="26">
        <f t="shared" si="8"/>
        <v>0</v>
      </c>
      <c r="J48" s="26">
        <f t="shared" si="8"/>
        <v>0</v>
      </c>
      <c r="K48" s="26">
        <f t="shared" si="8"/>
        <v>0</v>
      </c>
      <c r="L48" s="26">
        <f t="shared" si="8"/>
        <v>0</v>
      </c>
      <c r="M48" s="87">
        <f t="shared" si="8"/>
        <v>0</v>
      </c>
      <c r="N48" s="14"/>
      <c r="O48" s="14"/>
      <c r="P48" s="14"/>
      <c r="Q48" s="14"/>
      <c r="R48" s="14"/>
    </row>
    <row r="49" spans="1:18" x14ac:dyDescent="0.25">
      <c r="A49" s="65" t="s">
        <v>79</v>
      </c>
      <c r="B49" s="86">
        <f t="shared" ref="B49:M49" si="9">IF(ROW(A6)=COLUMN(A6),1,0)</f>
        <v>0</v>
      </c>
      <c r="C49" s="26">
        <f t="shared" si="9"/>
        <v>0</v>
      </c>
      <c r="D49" s="26">
        <f t="shared" si="9"/>
        <v>0</v>
      </c>
      <c r="E49" s="26">
        <f t="shared" si="9"/>
        <v>0</v>
      </c>
      <c r="F49" s="26">
        <f t="shared" si="9"/>
        <v>0</v>
      </c>
      <c r="G49" s="26">
        <f t="shared" si="9"/>
        <v>1</v>
      </c>
      <c r="H49" s="26">
        <f t="shared" si="9"/>
        <v>0</v>
      </c>
      <c r="I49" s="26">
        <f t="shared" si="9"/>
        <v>0</v>
      </c>
      <c r="J49" s="26">
        <f t="shared" si="9"/>
        <v>0</v>
      </c>
      <c r="K49" s="26">
        <f t="shared" si="9"/>
        <v>0</v>
      </c>
      <c r="L49" s="26">
        <f t="shared" si="9"/>
        <v>0</v>
      </c>
      <c r="M49" s="87">
        <f t="shared" si="9"/>
        <v>0</v>
      </c>
      <c r="N49" s="14"/>
      <c r="O49" s="14"/>
      <c r="P49" s="14"/>
      <c r="Q49" s="14"/>
      <c r="R49" s="14"/>
    </row>
    <row r="50" spans="1:18" x14ac:dyDescent="0.25">
      <c r="A50" s="65" t="s">
        <v>80</v>
      </c>
      <c r="B50" s="86">
        <f t="shared" ref="B50:M50" si="10">IF(ROW(A7)=COLUMN(A7),1,0)</f>
        <v>0</v>
      </c>
      <c r="C50" s="26">
        <f t="shared" si="10"/>
        <v>0</v>
      </c>
      <c r="D50" s="26">
        <f t="shared" si="10"/>
        <v>0</v>
      </c>
      <c r="E50" s="26">
        <f t="shared" si="10"/>
        <v>0</v>
      </c>
      <c r="F50" s="26">
        <f t="shared" si="10"/>
        <v>0</v>
      </c>
      <c r="G50" s="26">
        <f t="shared" si="10"/>
        <v>0</v>
      </c>
      <c r="H50" s="26">
        <f t="shared" si="10"/>
        <v>1</v>
      </c>
      <c r="I50" s="26">
        <f t="shared" si="10"/>
        <v>0</v>
      </c>
      <c r="J50" s="26">
        <f t="shared" si="10"/>
        <v>0</v>
      </c>
      <c r="K50" s="26">
        <f t="shared" si="10"/>
        <v>0</v>
      </c>
      <c r="L50" s="26">
        <f t="shared" si="10"/>
        <v>0</v>
      </c>
      <c r="M50" s="87">
        <f t="shared" si="10"/>
        <v>0</v>
      </c>
      <c r="N50" s="14"/>
      <c r="O50" s="14"/>
      <c r="P50" s="14"/>
      <c r="Q50" s="14"/>
      <c r="R50" s="14"/>
    </row>
    <row r="51" spans="1:18" x14ac:dyDescent="0.25">
      <c r="A51" s="65" t="s">
        <v>81</v>
      </c>
      <c r="B51" s="86">
        <f t="shared" ref="B51:M51" si="11">IF(ROW(A8)=COLUMN(A8),1,0)</f>
        <v>0</v>
      </c>
      <c r="C51" s="26">
        <f t="shared" si="11"/>
        <v>0</v>
      </c>
      <c r="D51" s="26">
        <f t="shared" si="11"/>
        <v>0</v>
      </c>
      <c r="E51" s="26">
        <f t="shared" si="11"/>
        <v>0</v>
      </c>
      <c r="F51" s="26">
        <f t="shared" si="11"/>
        <v>0</v>
      </c>
      <c r="G51" s="26">
        <f t="shared" si="11"/>
        <v>0</v>
      </c>
      <c r="H51" s="26">
        <f t="shared" si="11"/>
        <v>0</v>
      </c>
      <c r="I51" s="26">
        <f t="shared" si="11"/>
        <v>1</v>
      </c>
      <c r="J51" s="26">
        <f t="shared" si="11"/>
        <v>0</v>
      </c>
      <c r="K51" s="26">
        <f t="shared" si="11"/>
        <v>0</v>
      </c>
      <c r="L51" s="26">
        <f t="shared" si="11"/>
        <v>0</v>
      </c>
      <c r="M51" s="87">
        <f t="shared" si="11"/>
        <v>0</v>
      </c>
      <c r="N51" s="14"/>
      <c r="O51" s="14"/>
      <c r="P51" s="14"/>
      <c r="Q51" s="14"/>
      <c r="R51" s="14"/>
    </row>
    <row r="52" spans="1:18" x14ac:dyDescent="0.25">
      <c r="A52" s="65" t="s">
        <v>82</v>
      </c>
      <c r="B52" s="86">
        <f t="shared" ref="B52:M52" si="12">IF(ROW(A9)=COLUMN(A9),1,0)</f>
        <v>0</v>
      </c>
      <c r="C52" s="26">
        <f t="shared" si="12"/>
        <v>0</v>
      </c>
      <c r="D52" s="26">
        <f t="shared" si="12"/>
        <v>0</v>
      </c>
      <c r="E52" s="26">
        <f t="shared" si="12"/>
        <v>0</v>
      </c>
      <c r="F52" s="26">
        <f t="shared" si="12"/>
        <v>0</v>
      </c>
      <c r="G52" s="26">
        <f t="shared" si="12"/>
        <v>0</v>
      </c>
      <c r="H52" s="26">
        <f t="shared" si="12"/>
        <v>0</v>
      </c>
      <c r="I52" s="26">
        <f t="shared" si="12"/>
        <v>0</v>
      </c>
      <c r="J52" s="26">
        <f t="shared" si="12"/>
        <v>1</v>
      </c>
      <c r="K52" s="26">
        <f t="shared" si="12"/>
        <v>0</v>
      </c>
      <c r="L52" s="26">
        <f t="shared" si="12"/>
        <v>0</v>
      </c>
      <c r="M52" s="87">
        <f t="shared" si="12"/>
        <v>0</v>
      </c>
      <c r="N52" s="14"/>
      <c r="O52" s="14"/>
      <c r="P52" s="14"/>
      <c r="Q52" s="14"/>
      <c r="R52" s="14"/>
    </row>
    <row r="53" spans="1:18" x14ac:dyDescent="0.25">
      <c r="A53" s="65" t="s">
        <v>83</v>
      </c>
      <c r="B53" s="86">
        <f t="shared" ref="B53:M53" si="13">IF(ROW(A10)=COLUMN(A10),1,0)</f>
        <v>0</v>
      </c>
      <c r="C53" s="26">
        <f t="shared" si="13"/>
        <v>0</v>
      </c>
      <c r="D53" s="26">
        <f t="shared" si="13"/>
        <v>0</v>
      </c>
      <c r="E53" s="26">
        <f t="shared" si="13"/>
        <v>0</v>
      </c>
      <c r="F53" s="26">
        <f t="shared" si="13"/>
        <v>0</v>
      </c>
      <c r="G53" s="26">
        <f t="shared" si="13"/>
        <v>0</v>
      </c>
      <c r="H53" s="26">
        <f t="shared" si="13"/>
        <v>0</v>
      </c>
      <c r="I53" s="26">
        <f t="shared" si="13"/>
        <v>0</v>
      </c>
      <c r="J53" s="26">
        <f t="shared" si="13"/>
        <v>0</v>
      </c>
      <c r="K53" s="26">
        <f t="shared" si="13"/>
        <v>1</v>
      </c>
      <c r="L53" s="26">
        <f t="shared" si="13"/>
        <v>0</v>
      </c>
      <c r="M53" s="87">
        <f t="shared" si="13"/>
        <v>0</v>
      </c>
      <c r="N53" s="14"/>
      <c r="O53" s="14"/>
      <c r="P53" s="14"/>
      <c r="Q53" s="14"/>
      <c r="R53" s="14"/>
    </row>
    <row r="54" spans="1:18" x14ac:dyDescent="0.25">
      <c r="A54" s="66" t="s">
        <v>84</v>
      </c>
      <c r="B54" s="86">
        <f t="shared" ref="B54:M54" si="14">IF(ROW(A11)=COLUMN(A11),1,0)</f>
        <v>0</v>
      </c>
      <c r="C54" s="26">
        <f t="shared" si="14"/>
        <v>0</v>
      </c>
      <c r="D54" s="26">
        <f t="shared" si="14"/>
        <v>0</v>
      </c>
      <c r="E54" s="26">
        <f t="shared" si="14"/>
        <v>0</v>
      </c>
      <c r="F54" s="26">
        <f t="shared" si="14"/>
        <v>0</v>
      </c>
      <c r="G54" s="26">
        <f t="shared" si="14"/>
        <v>0</v>
      </c>
      <c r="H54" s="26">
        <f t="shared" si="14"/>
        <v>0</v>
      </c>
      <c r="I54" s="26">
        <f t="shared" si="14"/>
        <v>0</v>
      </c>
      <c r="J54" s="26">
        <f t="shared" si="14"/>
        <v>0</v>
      </c>
      <c r="K54" s="26">
        <f t="shared" si="14"/>
        <v>0</v>
      </c>
      <c r="L54" s="26">
        <f t="shared" si="14"/>
        <v>1</v>
      </c>
      <c r="M54" s="87">
        <f t="shared" si="14"/>
        <v>0</v>
      </c>
      <c r="N54" s="14"/>
      <c r="O54" s="14"/>
      <c r="P54" s="14"/>
      <c r="Q54" s="14"/>
      <c r="R54" s="14"/>
    </row>
    <row r="55" spans="1:18" ht="15.75" thickBot="1" x14ac:dyDescent="0.3">
      <c r="A55" s="67" t="s">
        <v>85</v>
      </c>
      <c r="B55" s="88">
        <f t="shared" ref="B55:M55" si="15">IF(ROW(A12)=COLUMN(A12),1,0)</f>
        <v>0</v>
      </c>
      <c r="C55" s="29">
        <f t="shared" si="15"/>
        <v>0</v>
      </c>
      <c r="D55" s="29">
        <f t="shared" si="15"/>
        <v>0</v>
      </c>
      <c r="E55" s="29">
        <f t="shared" si="15"/>
        <v>0</v>
      </c>
      <c r="F55" s="29">
        <f t="shared" si="15"/>
        <v>0</v>
      </c>
      <c r="G55" s="29">
        <f t="shared" si="15"/>
        <v>0</v>
      </c>
      <c r="H55" s="29">
        <f t="shared" si="15"/>
        <v>0</v>
      </c>
      <c r="I55" s="29">
        <f t="shared" si="15"/>
        <v>0</v>
      </c>
      <c r="J55" s="29">
        <f t="shared" si="15"/>
        <v>0</v>
      </c>
      <c r="K55" s="29">
        <f t="shared" si="15"/>
        <v>0</v>
      </c>
      <c r="L55" s="29">
        <f t="shared" si="15"/>
        <v>0</v>
      </c>
      <c r="M55" s="89">
        <f t="shared" si="15"/>
        <v>1</v>
      </c>
      <c r="N55" s="14"/>
      <c r="O55" s="14"/>
      <c r="P55" s="14"/>
      <c r="Q55" s="14"/>
      <c r="R55" s="14"/>
    </row>
    <row r="56" spans="1:18" x14ac:dyDescent="0.25">
      <c r="A56" s="80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2"/>
      <c r="N56" s="17"/>
      <c r="O56" s="17"/>
      <c r="P56" s="17"/>
      <c r="Q56" s="17"/>
      <c r="R56" s="17"/>
    </row>
    <row r="57" spans="1:18" x14ac:dyDescent="0.25">
      <c r="A57" s="80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2"/>
      <c r="N57" s="17"/>
      <c r="O57" s="17"/>
      <c r="P57" s="17"/>
      <c r="Q57" s="17"/>
      <c r="R57" s="17"/>
    </row>
    <row r="58" spans="1:18" ht="18.75" x14ac:dyDescent="0.3">
      <c r="A58" s="142" t="s">
        <v>123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</row>
    <row r="59" spans="1:18" ht="15.75" thickBot="1" x14ac:dyDescent="0.3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</row>
    <row r="60" spans="1:18" ht="15.75" thickBot="1" x14ac:dyDescent="0.3">
      <c r="A60" s="5"/>
      <c r="B60" s="48" t="s">
        <v>74</v>
      </c>
      <c r="C60" s="49" t="s">
        <v>75</v>
      </c>
      <c r="D60" s="49" t="s">
        <v>76</v>
      </c>
      <c r="E60" s="49" t="s">
        <v>77</v>
      </c>
      <c r="F60" s="49" t="s">
        <v>78</v>
      </c>
      <c r="G60" s="49" t="s">
        <v>79</v>
      </c>
      <c r="H60" s="49" t="s">
        <v>80</v>
      </c>
      <c r="I60" s="49" t="s">
        <v>81</v>
      </c>
      <c r="J60" s="49" t="s">
        <v>82</v>
      </c>
      <c r="K60" s="49" t="s">
        <v>83</v>
      </c>
      <c r="L60" s="63" t="s">
        <v>84</v>
      </c>
      <c r="M60" s="42" t="s">
        <v>85</v>
      </c>
      <c r="N60" s="14"/>
      <c r="O60" s="14"/>
      <c r="P60" s="14"/>
      <c r="Q60" s="14"/>
      <c r="R60" s="14"/>
    </row>
    <row r="61" spans="1:18" x14ac:dyDescent="0.25">
      <c r="A61" s="64" t="s">
        <v>74</v>
      </c>
      <c r="B61" s="19">
        <f>B44-B27</f>
        <v>1</v>
      </c>
      <c r="C61" s="19">
        <f>C44-C27</f>
        <v>0</v>
      </c>
      <c r="D61" s="19">
        <f>D44-D27</f>
        <v>0</v>
      </c>
      <c r="E61" s="19">
        <f>E44-E27</f>
        <v>-0.13323157144019965</v>
      </c>
      <c r="F61" s="19">
        <f>F44-F27</f>
        <v>-0.12113791646304874</v>
      </c>
      <c r="G61" s="19">
        <f>G44-G27</f>
        <v>-3.9883215775592305E-2</v>
      </c>
      <c r="H61" s="19">
        <f>H44-H27</f>
        <v>0</v>
      </c>
      <c r="I61" s="19">
        <f>I44-I27</f>
        <v>0</v>
      </c>
      <c r="J61" s="19">
        <f>J44-J27</f>
        <v>-0.11221739053064675</v>
      </c>
      <c r="K61" s="19">
        <f>K44-K27</f>
        <v>0</v>
      </c>
      <c r="L61" s="19">
        <f>L44-L27</f>
        <v>0</v>
      </c>
      <c r="M61" s="75">
        <f>M44-M27</f>
        <v>0</v>
      </c>
      <c r="N61" s="14"/>
      <c r="O61" s="14"/>
      <c r="P61" s="14"/>
      <c r="Q61" s="14"/>
      <c r="R61" s="14"/>
    </row>
    <row r="62" spans="1:18" x14ac:dyDescent="0.25">
      <c r="A62" s="65" t="s">
        <v>75</v>
      </c>
      <c r="B62" s="19">
        <f>B45-B28</f>
        <v>0</v>
      </c>
      <c r="C62" s="19">
        <f>C45-C28</f>
        <v>1</v>
      </c>
      <c r="D62" s="19">
        <f>D45-D28</f>
        <v>0</v>
      </c>
      <c r="E62" s="19">
        <f>E45-E28</f>
        <v>-0.14829554316500121</v>
      </c>
      <c r="F62" s="19">
        <f>F45-F28</f>
        <v>-0.3992395731052803</v>
      </c>
      <c r="G62" s="19">
        <f>G45-G28</f>
        <v>-0.28598039217988441</v>
      </c>
      <c r="H62" s="19">
        <f>H45-H28</f>
        <v>0</v>
      </c>
      <c r="I62" s="19">
        <f>I45-I28</f>
        <v>0</v>
      </c>
      <c r="J62" s="19">
        <f>J45-J28</f>
        <v>-0.27914010094327735</v>
      </c>
      <c r="K62" s="19">
        <f>K45-K28</f>
        <v>0</v>
      </c>
      <c r="L62" s="19">
        <f>L45-L28</f>
        <v>0</v>
      </c>
      <c r="M62" s="75">
        <f>M45-M28</f>
        <v>0</v>
      </c>
      <c r="N62" s="14"/>
      <c r="O62" s="14"/>
      <c r="P62" s="14"/>
      <c r="Q62" s="14"/>
      <c r="R62" s="14"/>
    </row>
    <row r="63" spans="1:18" x14ac:dyDescent="0.25">
      <c r="A63" s="65" t="s">
        <v>76</v>
      </c>
      <c r="B63" s="19">
        <f>B46-B29</f>
        <v>-0.18773001492381633</v>
      </c>
      <c r="C63" s="19">
        <f>C46-C29</f>
        <v>-0.13374532897798685</v>
      </c>
      <c r="D63" s="19">
        <f>D46-D29</f>
        <v>0.80717311193065278</v>
      </c>
      <c r="E63" s="19">
        <f>E46-E29</f>
        <v>-2.642743918749255E-2</v>
      </c>
      <c r="F63" s="19">
        <f>F46-F29</f>
        <v>-5.3930762510513756E-2</v>
      </c>
      <c r="G63" s="19">
        <f>G46-G29</f>
        <v>-0.18012860413933673</v>
      </c>
      <c r="H63" s="19">
        <f>H46-H29</f>
        <v>0</v>
      </c>
      <c r="I63" s="19">
        <f>I46-I29</f>
        <v>0</v>
      </c>
      <c r="J63" s="19">
        <f>J46-J29</f>
        <v>-0.18639285205729225</v>
      </c>
      <c r="K63" s="19">
        <f>K46-K29</f>
        <v>0</v>
      </c>
      <c r="L63" s="19">
        <f>L46-L29</f>
        <v>0</v>
      </c>
      <c r="M63" s="75">
        <f>M46-M29</f>
        <v>0</v>
      </c>
      <c r="N63" s="14"/>
      <c r="O63" s="14"/>
      <c r="P63" s="14"/>
      <c r="Q63" s="14"/>
      <c r="R63" s="14"/>
    </row>
    <row r="64" spans="1:18" x14ac:dyDescent="0.25">
      <c r="A64" s="65" t="s">
        <v>77</v>
      </c>
      <c r="B64" s="19">
        <f>B47-B30</f>
        <v>-0.76440617119533749</v>
      </c>
      <c r="C64" s="19">
        <f>C47-C30</f>
        <v>0</v>
      </c>
      <c r="D64" s="19">
        <f>D47-D30</f>
        <v>0</v>
      </c>
      <c r="E64" s="19">
        <f>E47-E30</f>
        <v>1</v>
      </c>
      <c r="F64" s="19">
        <f>F47-F30</f>
        <v>0</v>
      </c>
      <c r="G64" s="19">
        <f>G47-G30</f>
        <v>0</v>
      </c>
      <c r="H64" s="19">
        <f>H47-H30</f>
        <v>0</v>
      </c>
      <c r="I64" s="19">
        <f>I47-I30</f>
        <v>0</v>
      </c>
      <c r="J64" s="19">
        <f>J47-J30</f>
        <v>0</v>
      </c>
      <c r="K64" s="19">
        <f>K47-K30</f>
        <v>0</v>
      </c>
      <c r="L64" s="19">
        <f>L47-L30</f>
        <v>0</v>
      </c>
      <c r="M64" s="75">
        <f>M47-M30</f>
        <v>0</v>
      </c>
      <c r="N64" s="14"/>
      <c r="O64" s="14"/>
      <c r="P64" s="14"/>
      <c r="Q64" s="14"/>
      <c r="R64" s="14"/>
    </row>
    <row r="65" spans="1:18" x14ac:dyDescent="0.25">
      <c r="A65" s="65" t="s">
        <v>78</v>
      </c>
      <c r="B65" s="19">
        <f>B48-B31</f>
        <v>0</v>
      </c>
      <c r="C65" s="19">
        <f>C48-C31</f>
        <v>-0.66704234162153508</v>
      </c>
      <c r="D65" s="19">
        <f>D48-D31</f>
        <v>0</v>
      </c>
      <c r="E65" s="19">
        <f>E48-E31</f>
        <v>0</v>
      </c>
      <c r="F65" s="19">
        <f>F48-F31</f>
        <v>1</v>
      </c>
      <c r="G65" s="19">
        <f>G48-G31</f>
        <v>0</v>
      </c>
      <c r="H65" s="19">
        <f>H48-H31</f>
        <v>0</v>
      </c>
      <c r="I65" s="19">
        <f>I48-I31</f>
        <v>0</v>
      </c>
      <c r="J65" s="19">
        <f>J48-J31</f>
        <v>0</v>
      </c>
      <c r="K65" s="19">
        <f>K48-K31</f>
        <v>0</v>
      </c>
      <c r="L65" s="19">
        <f>L48-L31</f>
        <v>0</v>
      </c>
      <c r="M65" s="75">
        <f>M48-M31</f>
        <v>0</v>
      </c>
      <c r="N65" s="14"/>
      <c r="O65" s="14"/>
      <c r="P65" s="14"/>
      <c r="Q65" s="14"/>
      <c r="R65" s="14"/>
    </row>
    <row r="66" spans="1:18" x14ac:dyDescent="0.25">
      <c r="A66" s="65" t="s">
        <v>79</v>
      </c>
      <c r="B66" s="19">
        <f>B49-B32</f>
        <v>0</v>
      </c>
      <c r="C66" s="19">
        <f>C49-C32</f>
        <v>0</v>
      </c>
      <c r="D66" s="19">
        <f>D49-D32</f>
        <v>-0.75722364948901166</v>
      </c>
      <c r="E66" s="19">
        <f>E49-E32</f>
        <v>0</v>
      </c>
      <c r="F66" s="19">
        <f>F49-F32</f>
        <v>0</v>
      </c>
      <c r="G66" s="19">
        <f>G49-G32</f>
        <v>1</v>
      </c>
      <c r="H66" s="19">
        <f>H49-H32</f>
        <v>0</v>
      </c>
      <c r="I66" s="19">
        <f>I49-I32</f>
        <v>0</v>
      </c>
      <c r="J66" s="19">
        <f>J49-J32</f>
        <v>0</v>
      </c>
      <c r="K66" s="19">
        <f>K49-K32</f>
        <v>0</v>
      </c>
      <c r="L66" s="19">
        <f>L49-L32</f>
        <v>0</v>
      </c>
      <c r="M66" s="75">
        <f>M49-M32</f>
        <v>0</v>
      </c>
      <c r="N66" s="14"/>
      <c r="O66" s="14"/>
      <c r="P66" s="14"/>
      <c r="Q66" s="14"/>
      <c r="R66" s="14"/>
    </row>
    <row r="67" spans="1:18" x14ac:dyDescent="0.25">
      <c r="A67" s="65" t="s">
        <v>80</v>
      </c>
      <c r="B67" s="19">
        <f>B50-B33</f>
        <v>0</v>
      </c>
      <c r="C67" s="19">
        <f>C50-C33</f>
        <v>0</v>
      </c>
      <c r="D67" s="19">
        <f>D50-D33</f>
        <v>0</v>
      </c>
      <c r="E67" s="19">
        <f>E50-E33</f>
        <v>-0.5293876014322868</v>
      </c>
      <c r="F67" s="19">
        <f>F50-F33</f>
        <v>-0.1485283268680615</v>
      </c>
      <c r="G67" s="19">
        <f>G50-G33</f>
        <v>-0.30854058625793535</v>
      </c>
      <c r="H67" s="19">
        <f>H50-H33</f>
        <v>1</v>
      </c>
      <c r="I67" s="19">
        <f>I50-I33</f>
        <v>0</v>
      </c>
      <c r="J67" s="19">
        <f>J50-J33</f>
        <v>0</v>
      </c>
      <c r="K67" s="19">
        <f>K50-K33</f>
        <v>0</v>
      </c>
      <c r="L67" s="19">
        <f>L50-L33</f>
        <v>0</v>
      </c>
      <c r="M67" s="75">
        <f>M50-M33</f>
        <v>0</v>
      </c>
      <c r="N67" s="14"/>
      <c r="O67" s="14"/>
      <c r="P67" s="14"/>
      <c r="Q67" s="14"/>
      <c r="R67" s="14"/>
    </row>
    <row r="68" spans="1:18" x14ac:dyDescent="0.25">
      <c r="A68" s="65" t="s">
        <v>81</v>
      </c>
      <c r="B68" s="19">
        <f>B51-B34</f>
        <v>0</v>
      </c>
      <c r="C68" s="19">
        <f>C51-C34</f>
        <v>0</v>
      </c>
      <c r="D68" s="19">
        <f>D51-D34</f>
        <v>0</v>
      </c>
      <c r="E68" s="19">
        <f>E51-E34</f>
        <v>-0.16350042531396036</v>
      </c>
      <c r="F68" s="19">
        <f>F51-F34</f>
        <v>-0.30282399263613202</v>
      </c>
      <c r="G68" s="19">
        <f>G51-G34</f>
        <v>-0.20408665946567395</v>
      </c>
      <c r="H68" s="19">
        <f>H51-H34</f>
        <v>0</v>
      </c>
      <c r="I68" s="19">
        <f>I51-I34</f>
        <v>1</v>
      </c>
      <c r="J68" s="19">
        <f>J51-J34</f>
        <v>0</v>
      </c>
      <c r="K68" s="19">
        <f>K51-K34</f>
        <v>0</v>
      </c>
      <c r="L68" s="19">
        <f>L51-L34</f>
        <v>0</v>
      </c>
      <c r="M68" s="75">
        <f>M51-M34</f>
        <v>0</v>
      </c>
      <c r="N68" s="14"/>
      <c r="O68" s="14"/>
      <c r="P68" s="14"/>
      <c r="Q68" s="14"/>
      <c r="R68" s="14"/>
    </row>
    <row r="69" spans="1:18" x14ac:dyDescent="0.25">
      <c r="A69" s="65" t="s">
        <v>82</v>
      </c>
      <c r="B69" s="19">
        <f>B52-B35</f>
        <v>0</v>
      </c>
      <c r="C69" s="19">
        <f>C52-C35</f>
        <v>0</v>
      </c>
      <c r="D69" s="19">
        <f>D52-D35</f>
        <v>0</v>
      </c>
      <c r="E69" s="19">
        <f>E52-E35</f>
        <v>8.4258053894059614E-4</v>
      </c>
      <c r="F69" s="19">
        <f>F52-F35</f>
        <v>2.5660571583036473E-2</v>
      </c>
      <c r="G69" s="19">
        <f>G52-G35</f>
        <v>1.8619457818422738E-2</v>
      </c>
      <c r="H69" s="19">
        <f>H52-H35</f>
        <v>-0.99798849056408534</v>
      </c>
      <c r="I69" s="19">
        <f>I52-I35</f>
        <v>-0.96308056866379799</v>
      </c>
      <c r="J69" s="19">
        <f>J52-J35</f>
        <v>0.94809746093526226</v>
      </c>
      <c r="K69" s="19">
        <f>K52-K35</f>
        <v>0</v>
      </c>
      <c r="L69" s="19">
        <f>L52-L35</f>
        <v>0</v>
      </c>
      <c r="M69" s="75">
        <f>M52-M35</f>
        <v>0</v>
      </c>
      <c r="N69" s="14"/>
      <c r="O69" s="14"/>
      <c r="P69" s="14"/>
      <c r="Q69" s="14"/>
      <c r="R69" s="14"/>
    </row>
    <row r="70" spans="1:18" x14ac:dyDescent="0.25">
      <c r="A70" s="65" t="s">
        <v>83</v>
      </c>
      <c r="B70" s="19">
        <f>B53-B36</f>
        <v>-1.2310886787113081E-2</v>
      </c>
      <c r="C70" s="19">
        <f>C53-C36</f>
        <v>-3.1969342426741258E-2</v>
      </c>
      <c r="D70" s="19">
        <f>D53-D36</f>
        <v>-1.8917659383386305E-2</v>
      </c>
      <c r="E70" s="19">
        <f>E53-E36</f>
        <v>8.4258053894059614E-4</v>
      </c>
      <c r="F70" s="19">
        <f>F53-F36</f>
        <v>2.5660571583036473E-2</v>
      </c>
      <c r="G70" s="19">
        <f>G53-G36</f>
        <v>1.8619457818422738E-2</v>
      </c>
      <c r="H70" s="19">
        <f>H53-H36</f>
        <v>0</v>
      </c>
      <c r="I70" s="19">
        <f>I53-I36</f>
        <v>0</v>
      </c>
      <c r="J70" s="19">
        <f>J53-J36</f>
        <v>-0.12800058615955134</v>
      </c>
      <c r="K70" s="19">
        <f>K53-K36</f>
        <v>1</v>
      </c>
      <c r="L70" s="19">
        <f>L53-L36</f>
        <v>0</v>
      </c>
      <c r="M70" s="75">
        <f>M53-M36</f>
        <v>0</v>
      </c>
      <c r="N70" s="14"/>
      <c r="O70" s="14"/>
      <c r="P70" s="14"/>
      <c r="Q70" s="14"/>
      <c r="R70" s="14"/>
    </row>
    <row r="71" spans="1:18" x14ac:dyDescent="0.25">
      <c r="A71" s="66" t="s">
        <v>84</v>
      </c>
      <c r="B71" s="19">
        <f>B54-B37</f>
        <v>0</v>
      </c>
      <c r="C71" s="19">
        <f>C54-C37</f>
        <v>0</v>
      </c>
      <c r="D71" s="19">
        <f>D54-D37</f>
        <v>0</v>
      </c>
      <c r="E71" s="19">
        <f>E54-E37</f>
        <v>0</v>
      </c>
      <c r="F71" s="19">
        <f>F54-F37</f>
        <v>0</v>
      </c>
      <c r="G71" s="19">
        <f>G54-G37</f>
        <v>0</v>
      </c>
      <c r="H71" s="19">
        <f>H54-H37</f>
        <v>0</v>
      </c>
      <c r="I71" s="19">
        <f>I54-I37</f>
        <v>0</v>
      </c>
      <c r="J71" s="19">
        <f>J54-J37</f>
        <v>-0.22914990045003558</v>
      </c>
      <c r="K71" s="19">
        <f>K54-K37</f>
        <v>0</v>
      </c>
      <c r="L71" s="19">
        <f>L54-L37</f>
        <v>1</v>
      </c>
      <c r="M71" s="75">
        <f>M54-M37</f>
        <v>0</v>
      </c>
      <c r="N71" s="14"/>
      <c r="O71" s="14"/>
      <c r="P71" s="14"/>
      <c r="Q71" s="14"/>
      <c r="R71" s="14"/>
    </row>
    <row r="72" spans="1:18" ht="15.75" thickBot="1" x14ac:dyDescent="0.3">
      <c r="A72" s="67" t="s">
        <v>85</v>
      </c>
      <c r="B72" s="77">
        <f>B55-B38</f>
        <v>-3.5552927093733137E-2</v>
      </c>
      <c r="C72" s="77">
        <f>C55-C38</f>
        <v>-0.16724298697373666</v>
      </c>
      <c r="D72" s="77">
        <f>D55-D38</f>
        <v>-3.1031803058254852E-2</v>
      </c>
      <c r="E72" s="77">
        <f>E55-E38</f>
        <v>0</v>
      </c>
      <c r="F72" s="77">
        <f>F55-F38</f>
        <v>0</v>
      </c>
      <c r="G72" s="77">
        <f>G55-G38</f>
        <v>0</v>
      </c>
      <c r="H72" s="77">
        <f>H55-H38</f>
        <v>-2.0115094359146558E-3</v>
      </c>
      <c r="I72" s="77">
        <f>I55-I38</f>
        <v>-3.691943133620193E-2</v>
      </c>
      <c r="J72" s="77">
        <f>J55-J38</f>
        <v>-1.3196630794458966E-2</v>
      </c>
      <c r="K72" s="77">
        <f>K55-K38</f>
        <v>0</v>
      </c>
      <c r="L72" s="77">
        <f>L55-L38</f>
        <v>0</v>
      </c>
      <c r="M72" s="78">
        <f>M55-M38</f>
        <v>1</v>
      </c>
      <c r="N72" s="14"/>
      <c r="O72" s="14"/>
      <c r="P72" s="14"/>
      <c r="Q72" s="14"/>
      <c r="R72" s="14"/>
    </row>
    <row r="73" spans="1:18" x14ac:dyDescent="0.2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</row>
    <row r="74" spans="1:18" s="14" customFormat="1" x14ac:dyDescent="0.25"/>
    <row r="75" spans="1:18" ht="24" x14ac:dyDescent="0.25">
      <c r="A75" s="32" t="s">
        <v>125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</row>
    <row r="76" spans="1:18" ht="21.75" thickBot="1" x14ac:dyDescent="0.3">
      <c r="A76" s="131" t="s">
        <v>124</v>
      </c>
      <c r="B76" s="131"/>
      <c r="C76" s="131"/>
      <c r="D76" s="131"/>
      <c r="E76" s="131"/>
      <c r="F76" s="131"/>
      <c r="G76" s="131"/>
      <c r="H76" s="131"/>
      <c r="I76" s="131"/>
      <c r="J76" s="14"/>
      <c r="K76" s="14"/>
      <c r="L76" s="14"/>
      <c r="M76" s="14"/>
      <c r="N76" s="14"/>
      <c r="O76" s="14"/>
      <c r="P76" s="14"/>
      <c r="Q76" s="14"/>
      <c r="R76" s="14"/>
    </row>
    <row r="77" spans="1:18" ht="15.75" thickBot="1" x14ac:dyDescent="0.3">
      <c r="A77" s="5"/>
      <c r="B77" s="48" t="s">
        <v>74</v>
      </c>
      <c r="C77" s="49" t="s">
        <v>75</v>
      </c>
      <c r="D77" s="49" t="s">
        <v>76</v>
      </c>
      <c r="E77" s="49" t="s">
        <v>77</v>
      </c>
      <c r="F77" s="49" t="s">
        <v>78</v>
      </c>
      <c r="G77" s="49" t="s">
        <v>79</v>
      </c>
      <c r="H77" s="49" t="s">
        <v>80</v>
      </c>
      <c r="I77" s="49" t="s">
        <v>81</v>
      </c>
      <c r="J77" s="49" t="s">
        <v>82</v>
      </c>
      <c r="K77" s="49" t="s">
        <v>83</v>
      </c>
      <c r="L77" s="63" t="s">
        <v>84</v>
      </c>
      <c r="M77" s="42" t="s">
        <v>85</v>
      </c>
      <c r="N77" s="14"/>
      <c r="O77" s="14"/>
      <c r="P77" s="14"/>
      <c r="Q77" s="14"/>
      <c r="R77" s="14"/>
    </row>
    <row r="78" spans="1:18" x14ac:dyDescent="0.25">
      <c r="A78" s="64" t="s">
        <v>74</v>
      </c>
      <c r="B78" s="19">
        <f t="array" ref="B78:M89">MINVERSE(B61:M72)</f>
        <v>1.4665325817415571</v>
      </c>
      <c r="C78" s="19">
        <v>0.3899384115639779</v>
      </c>
      <c r="D78" s="19">
        <v>0.39239596910918373</v>
      </c>
      <c r="E78" s="19">
        <v>0.51395200013926945</v>
      </c>
      <c r="F78" s="19">
        <v>0.5059008439636653</v>
      </c>
      <c r="G78" s="19">
        <v>0.41827995693034714</v>
      </c>
      <c r="H78" s="19">
        <v>0.36479436026363166</v>
      </c>
      <c r="I78" s="19">
        <v>0.35203448060755416</v>
      </c>
      <c r="J78" s="19">
        <v>0.36552962655655652</v>
      </c>
      <c r="K78" s="19">
        <v>0</v>
      </c>
      <c r="L78" s="19">
        <v>0</v>
      </c>
      <c r="M78" s="75">
        <v>0</v>
      </c>
      <c r="N78" s="14"/>
      <c r="O78" s="14"/>
      <c r="P78" s="14"/>
      <c r="Q78" s="14"/>
      <c r="R78" s="14"/>
    </row>
    <row r="79" spans="1:18" x14ac:dyDescent="0.25">
      <c r="A79" s="65" t="s">
        <v>75</v>
      </c>
      <c r="B79" s="19">
        <v>1.2055151552973631</v>
      </c>
      <c r="C79" s="19">
        <v>2.2047594110348667</v>
      </c>
      <c r="D79" s="19">
        <v>1.3454101588822724</v>
      </c>
      <c r="E79" s="19">
        <v>1.2466425861025967</v>
      </c>
      <c r="F79" s="19">
        <v>1.5363598721987723</v>
      </c>
      <c r="G79" s="19">
        <v>1.4341587264224462</v>
      </c>
      <c r="H79" s="19">
        <v>1.0541921037383188</v>
      </c>
      <c r="I79" s="19">
        <v>1.0173182760608102</v>
      </c>
      <c r="J79" s="19">
        <v>1.0563168951402095</v>
      </c>
      <c r="K79" s="19">
        <v>0</v>
      </c>
      <c r="L79" s="19">
        <v>0</v>
      </c>
      <c r="M79" s="75">
        <v>0</v>
      </c>
      <c r="N79" s="14"/>
      <c r="O79" s="14"/>
      <c r="P79" s="14"/>
      <c r="Q79" s="14"/>
      <c r="R79" s="14"/>
    </row>
    <row r="80" spans="1:18" x14ac:dyDescent="0.25">
      <c r="A80" s="65" t="s">
        <v>76</v>
      </c>
      <c r="B80" s="19">
        <v>1.2130966411314215</v>
      </c>
      <c r="C80" s="19">
        <v>1.0279415187794436</v>
      </c>
      <c r="D80" s="19">
        <v>2.3784964242118449</v>
      </c>
      <c r="E80" s="19">
        <v>1.0028457393523507</v>
      </c>
      <c r="F80" s="19">
        <v>1.0641434400171947</v>
      </c>
      <c r="G80" s="19">
        <v>1.2147776433920703</v>
      </c>
      <c r="H80" s="19">
        <v>0.9119971572697676</v>
      </c>
      <c r="I80" s="19">
        <v>0.88009706439268165</v>
      </c>
      <c r="J80" s="19">
        <v>0.9138353456904964</v>
      </c>
      <c r="K80" s="19">
        <v>0</v>
      </c>
      <c r="L80" s="19">
        <v>0</v>
      </c>
      <c r="M80" s="75">
        <v>0</v>
      </c>
      <c r="N80" s="14"/>
      <c r="O80" s="14"/>
      <c r="P80" s="14"/>
      <c r="Q80" s="14"/>
      <c r="R80" s="14"/>
    </row>
    <row r="81" spans="1:18" x14ac:dyDescent="0.25">
      <c r="A81" s="65" t="s">
        <v>77</v>
      </c>
      <c r="B81" s="79">
        <v>1.1210265557422769</v>
      </c>
      <c r="C81" s="79">
        <v>0.29807132818561205</v>
      </c>
      <c r="D81" s="79">
        <v>0.29994990033923502</v>
      </c>
      <c r="E81" s="19">
        <v>1.3928680806046443</v>
      </c>
      <c r="F81" s="19">
        <v>0.38671372713875524</v>
      </c>
      <c r="G81" s="19">
        <v>0.31973578036487738</v>
      </c>
      <c r="H81" s="19">
        <v>0.27885106020277522</v>
      </c>
      <c r="I81" s="19">
        <v>0.26909732944995973</v>
      </c>
      <c r="J81" s="19">
        <v>0.27941310229455896</v>
      </c>
      <c r="K81" s="19">
        <v>0</v>
      </c>
      <c r="L81" s="19">
        <v>0</v>
      </c>
      <c r="M81" s="75">
        <v>0</v>
      </c>
      <c r="N81" s="14"/>
      <c r="O81" s="14"/>
      <c r="P81" s="14"/>
      <c r="Q81" s="14"/>
      <c r="R81" s="14"/>
    </row>
    <row r="82" spans="1:18" x14ac:dyDescent="0.25">
      <c r="A82" s="65" t="s">
        <v>78</v>
      </c>
      <c r="B82" s="79">
        <v>0.80412965204980158</v>
      </c>
      <c r="C82" s="79">
        <v>1.470667880248814</v>
      </c>
      <c r="D82" s="79">
        <v>0.89744554282223254</v>
      </c>
      <c r="E82" s="19">
        <v>0.83156338979900213</v>
      </c>
      <c r="F82" s="19">
        <v>2.0248170867248314</v>
      </c>
      <c r="G82" s="19">
        <v>0.95664459512978695</v>
      </c>
      <c r="H82" s="19">
        <v>0.70319076939654035</v>
      </c>
      <c r="I82" s="19">
        <v>0.67859436503798609</v>
      </c>
      <c r="J82" s="19">
        <v>0.70460809522871493</v>
      </c>
      <c r="K82" s="19">
        <v>0</v>
      </c>
      <c r="L82" s="19">
        <v>0</v>
      </c>
      <c r="M82" s="75">
        <v>0</v>
      </c>
      <c r="N82" s="14"/>
      <c r="O82" s="14"/>
      <c r="P82" s="14"/>
      <c r="Q82" s="14"/>
      <c r="R82" s="14"/>
    </row>
    <row r="83" spans="1:18" x14ac:dyDescent="0.25">
      <c r="A83" s="65" t="s">
        <v>79</v>
      </c>
      <c r="B83" s="79">
        <v>0.91858546578039679</v>
      </c>
      <c r="C83" s="79">
        <v>0.77838162831144764</v>
      </c>
      <c r="D83" s="79">
        <v>1.8010537426382573</v>
      </c>
      <c r="E83" s="19">
        <v>0.75937851062689299</v>
      </c>
      <c r="F83" s="19">
        <v>0.80579457922961129</v>
      </c>
      <c r="G83" s="19">
        <v>1.9198583604470045</v>
      </c>
      <c r="H83" s="19">
        <v>0.69058581575141742</v>
      </c>
      <c r="I83" s="19">
        <v>0.66643031100399197</v>
      </c>
      <c r="J83" s="19">
        <v>0.69197773549581021</v>
      </c>
      <c r="K83" s="19">
        <v>0</v>
      </c>
      <c r="L83" s="19">
        <v>0</v>
      </c>
      <c r="M83" s="75">
        <v>0</v>
      </c>
      <c r="N83" s="14"/>
      <c r="O83" s="14"/>
      <c r="P83" s="14"/>
      <c r="Q83" s="14"/>
      <c r="R83" s="14"/>
    </row>
    <row r="84" spans="1:18" x14ac:dyDescent="0.25">
      <c r="A84" s="65" t="s">
        <v>80</v>
      </c>
      <c r="B84" s="19">
        <v>0.99631448943015744</v>
      </c>
      <c r="C84" s="19">
        <v>0.6163934290474925</v>
      </c>
      <c r="D84" s="19">
        <v>0.84778402085668303</v>
      </c>
      <c r="E84" s="19">
        <v>1.0951769021349647</v>
      </c>
      <c r="F84" s="19">
        <v>0.75408447843499782</v>
      </c>
      <c r="G84" s="19">
        <v>0.90370720304596142</v>
      </c>
      <c r="H84" s="19">
        <v>1.4651377948184872</v>
      </c>
      <c r="I84" s="19">
        <v>0.44886807430776454</v>
      </c>
      <c r="J84" s="19">
        <v>0.46607530970179928</v>
      </c>
      <c r="K84" s="19">
        <v>0</v>
      </c>
      <c r="L84" s="19">
        <v>0</v>
      </c>
      <c r="M84" s="75">
        <v>0</v>
      </c>
      <c r="N84" s="14"/>
      <c r="O84" s="14"/>
      <c r="P84" s="14"/>
      <c r="Q84" s="14"/>
      <c r="R84" s="14"/>
    </row>
    <row r="85" spans="1:18" x14ac:dyDescent="0.25">
      <c r="A85" s="65" t="s">
        <v>81</v>
      </c>
      <c r="B85" s="19">
        <v>0.61426910962777215</v>
      </c>
      <c r="C85" s="19">
        <v>0.6529456145824426</v>
      </c>
      <c r="D85" s="19">
        <v>0.68838102058246586</v>
      </c>
      <c r="E85" s="19">
        <v>0.63453089291793041</v>
      </c>
      <c r="F85" s="19">
        <v>0.8408429773123276</v>
      </c>
      <c r="G85" s="19">
        <v>0.73378935133960155</v>
      </c>
      <c r="H85" s="19">
        <v>0.39947465552702061</v>
      </c>
      <c r="I85" s="19">
        <v>1.3855017187565779</v>
      </c>
      <c r="J85" s="19">
        <v>0.40027982216631447</v>
      </c>
      <c r="K85" s="19">
        <v>0</v>
      </c>
      <c r="L85" s="19">
        <v>0</v>
      </c>
      <c r="M85" s="75">
        <v>0</v>
      </c>
      <c r="N85" s="14"/>
      <c r="O85" s="14"/>
      <c r="P85" s="14"/>
      <c r="Q85" s="14"/>
      <c r="R85" s="14"/>
    </row>
    <row r="86" spans="1:18" x14ac:dyDescent="0.25">
      <c r="A86" s="65" t="s">
        <v>82</v>
      </c>
      <c r="B86" s="19">
        <v>1.6319192441771682</v>
      </c>
      <c r="C86" s="19">
        <v>1.2567383199830711</v>
      </c>
      <c r="D86" s="19">
        <v>1.5317293824355938</v>
      </c>
      <c r="E86" s="19">
        <v>1.7587085439813177</v>
      </c>
      <c r="F86" s="19">
        <v>1.576926387111997</v>
      </c>
      <c r="G86" s="19">
        <v>1.6327683017962797</v>
      </c>
      <c r="H86" s="19">
        <v>1.915182188044497</v>
      </c>
      <c r="I86" s="19">
        <v>1.8481924072231863</v>
      </c>
      <c r="J86" s="19">
        <v>1.9190423598592741</v>
      </c>
      <c r="K86" s="19">
        <v>0</v>
      </c>
      <c r="L86" s="19">
        <v>0</v>
      </c>
      <c r="M86" s="75">
        <v>0</v>
      </c>
      <c r="N86" s="14"/>
      <c r="O86" s="14"/>
      <c r="P86" s="14"/>
      <c r="Q86" s="14"/>
      <c r="R86" s="14"/>
    </row>
    <row r="87" spans="1:18" x14ac:dyDescent="0.25">
      <c r="A87" s="65" t="s">
        <v>105</v>
      </c>
      <c r="B87" s="19">
        <v>0.24974686726885978</v>
      </c>
      <c r="C87" s="19">
        <v>0.20311231393265525</v>
      </c>
      <c r="D87" s="19">
        <v>0.23208412268063658</v>
      </c>
      <c r="E87" s="19">
        <v>0.25361755565653188</v>
      </c>
      <c r="F87" s="19">
        <v>0.21003584843931239</v>
      </c>
      <c r="G87" s="19">
        <v>0.22241038597260876</v>
      </c>
      <c r="H87" s="19">
        <v>0.26945249965202889</v>
      </c>
      <c r="I87" s="19">
        <v>0.26002751439155386</v>
      </c>
      <c r="J87" s="19">
        <v>0.26999559834575682</v>
      </c>
      <c r="K87" s="19">
        <v>1</v>
      </c>
      <c r="L87" s="19">
        <v>0</v>
      </c>
      <c r="M87" s="75">
        <v>0</v>
      </c>
      <c r="N87" s="14"/>
      <c r="O87" s="14"/>
      <c r="P87" s="14"/>
      <c r="Q87" s="14"/>
      <c r="R87" s="14"/>
    </row>
    <row r="88" spans="1:18" x14ac:dyDescent="0.25">
      <c r="A88" s="66" t="s">
        <v>84</v>
      </c>
      <c r="B88" s="19">
        <v>0.37395413234569541</v>
      </c>
      <c r="C88" s="19">
        <v>0.28798146091586568</v>
      </c>
      <c r="D88" s="19">
        <v>0.35099563550151075</v>
      </c>
      <c r="E88" s="19">
        <v>0.40300788777394597</v>
      </c>
      <c r="F88" s="19">
        <v>0.36135252462374839</v>
      </c>
      <c r="G88" s="19">
        <v>0.3741486938145912</v>
      </c>
      <c r="H88" s="19">
        <v>0.43886380773407785</v>
      </c>
      <c r="I88" s="19">
        <v>0.42351310612770482</v>
      </c>
      <c r="J88" s="19">
        <v>0.439748365721154</v>
      </c>
      <c r="K88" s="19">
        <v>0</v>
      </c>
      <c r="L88" s="19">
        <v>1</v>
      </c>
      <c r="M88" s="75">
        <v>0</v>
      </c>
      <c r="N88" s="14"/>
      <c r="O88" s="14"/>
      <c r="P88" s="14"/>
      <c r="Q88" s="14"/>
      <c r="R88" s="14"/>
    </row>
    <row r="89" spans="1:18" ht="15.75" thickBot="1" x14ac:dyDescent="0.3">
      <c r="A89" s="67" t="s">
        <v>85</v>
      </c>
      <c r="B89" s="77">
        <v>0.33761645539475982</v>
      </c>
      <c r="C89" s="77">
        <v>0.45642385374015548</v>
      </c>
      <c r="D89" s="77">
        <v>0.36010390008593679</v>
      </c>
      <c r="E89" s="77">
        <v>0.30672334499488851</v>
      </c>
      <c r="F89" s="77">
        <v>0.36132436750157265</v>
      </c>
      <c r="G89" s="77">
        <v>0.3428767481941189</v>
      </c>
      <c r="H89" s="77">
        <v>0.26054612759628798</v>
      </c>
      <c r="I89" s="77">
        <v>0.28641095296330576</v>
      </c>
      <c r="J89" s="77">
        <v>0.25905571116781495</v>
      </c>
      <c r="K89" s="77">
        <v>0</v>
      </c>
      <c r="L89" s="77">
        <v>0</v>
      </c>
      <c r="M89" s="78">
        <v>1</v>
      </c>
      <c r="N89" s="14"/>
      <c r="O89" s="14"/>
      <c r="P89" s="14"/>
      <c r="Q89" s="14"/>
      <c r="R89" s="14"/>
    </row>
    <row r="91" spans="1:18" s="14" customFormat="1" x14ac:dyDescent="0.25"/>
    <row r="93" spans="1:18" ht="21" x14ac:dyDescent="0.25">
      <c r="A93" s="131" t="s">
        <v>134</v>
      </c>
      <c r="B93" s="131"/>
      <c r="C93" s="131"/>
      <c r="D93" s="131"/>
      <c r="E93" s="131"/>
      <c r="F93" s="131"/>
      <c r="G93" s="131"/>
      <c r="H93" s="131"/>
      <c r="I93" s="131"/>
    </row>
    <row r="94" spans="1:18" ht="16.5" x14ac:dyDescent="0.3">
      <c r="A94" s="145"/>
      <c r="B94" s="146" t="s">
        <v>126</v>
      </c>
      <c r="C94" s="146"/>
      <c r="D94" s="146"/>
      <c r="E94" s="146"/>
      <c r="F94" s="146" t="s">
        <v>127</v>
      </c>
      <c r="G94" s="146"/>
      <c r="H94" s="146"/>
      <c r="I94" s="147"/>
    </row>
    <row r="95" spans="1:18" ht="16.5" x14ac:dyDescent="0.3">
      <c r="A95" s="148"/>
      <c r="B95" s="149" t="s">
        <v>128</v>
      </c>
      <c r="C95" s="149" t="s">
        <v>129</v>
      </c>
      <c r="D95" s="149" t="s">
        <v>130</v>
      </c>
      <c r="E95" s="149"/>
      <c r="F95" s="149" t="s">
        <v>128</v>
      </c>
      <c r="G95" s="149" t="s">
        <v>129</v>
      </c>
      <c r="H95" s="149" t="s">
        <v>130</v>
      </c>
      <c r="I95" s="150"/>
    </row>
    <row r="96" spans="1:18" ht="16.5" x14ac:dyDescent="0.3">
      <c r="A96" s="151" t="s">
        <v>128</v>
      </c>
      <c r="B96" s="160">
        <f>D3</f>
        <v>27.46326769151921</v>
      </c>
      <c r="C96" s="152">
        <v>0</v>
      </c>
      <c r="D96" s="152">
        <v>0</v>
      </c>
      <c r="E96" s="153" t="s">
        <v>128</v>
      </c>
      <c r="F96" s="166">
        <f>B81</f>
        <v>1.1210265557422769</v>
      </c>
      <c r="G96" s="166">
        <f t="shared" ref="G96:H96" si="16">C81</f>
        <v>0.29807132818561205</v>
      </c>
      <c r="H96" s="166">
        <f t="shared" si="16"/>
        <v>0.29994990033923502</v>
      </c>
      <c r="I96" s="150"/>
    </row>
    <row r="97" spans="1:9" ht="16.5" x14ac:dyDescent="0.3">
      <c r="A97" s="151" t="s">
        <v>129</v>
      </c>
      <c r="B97" s="152">
        <v>0</v>
      </c>
      <c r="C97" s="160">
        <f>D4</f>
        <v>2.8535610934836422</v>
      </c>
      <c r="D97" s="152">
        <v>0</v>
      </c>
      <c r="E97" s="153" t="s">
        <v>129</v>
      </c>
      <c r="F97" s="166">
        <f t="shared" ref="F97:F98" si="17">B82</f>
        <v>0.80412965204980158</v>
      </c>
      <c r="G97" s="166">
        <f t="shared" ref="G97:G98" si="18">C82</f>
        <v>1.470667880248814</v>
      </c>
      <c r="H97" s="166">
        <f t="shared" ref="H97:H98" si="19">D82</f>
        <v>0.89744554282223254</v>
      </c>
      <c r="I97" s="150"/>
    </row>
    <row r="98" spans="1:9" ht="16.5" x14ac:dyDescent="0.3">
      <c r="A98" s="151" t="s">
        <v>130</v>
      </c>
      <c r="B98" s="152">
        <v>0</v>
      </c>
      <c r="C98" s="152">
        <v>0</v>
      </c>
      <c r="D98" s="160">
        <f>D5</f>
        <v>6.8100257514234404</v>
      </c>
      <c r="E98" s="153" t="s">
        <v>130</v>
      </c>
      <c r="F98" s="166">
        <f t="shared" si="17"/>
        <v>0.91858546578039679</v>
      </c>
      <c r="G98" s="166">
        <f t="shared" si="18"/>
        <v>0.77838162831144764</v>
      </c>
      <c r="H98" s="166">
        <f t="shared" si="19"/>
        <v>1.8010537426382573</v>
      </c>
      <c r="I98" s="150"/>
    </row>
    <row r="99" spans="1:9" ht="16.5" x14ac:dyDescent="0.3">
      <c r="A99" s="154"/>
      <c r="B99" s="155"/>
      <c r="C99" s="155"/>
      <c r="D99" s="155"/>
      <c r="E99" s="155"/>
      <c r="F99" s="155"/>
      <c r="G99" s="155"/>
      <c r="H99" s="155"/>
      <c r="I99" s="150"/>
    </row>
    <row r="100" spans="1:9" ht="16.5" x14ac:dyDescent="0.3">
      <c r="A100" s="154"/>
      <c r="B100" s="156" t="s">
        <v>131</v>
      </c>
      <c r="C100" s="156"/>
      <c r="D100" s="156"/>
      <c r="E100" s="156"/>
      <c r="F100" s="156" t="s">
        <v>132</v>
      </c>
      <c r="G100" s="156"/>
      <c r="H100" s="156" t="s">
        <v>133</v>
      </c>
      <c r="I100" s="157"/>
    </row>
    <row r="101" spans="1:9" x14ac:dyDescent="0.25">
      <c r="A101" s="148"/>
      <c r="B101" s="149" t="s">
        <v>128</v>
      </c>
      <c r="C101" s="149" t="s">
        <v>129</v>
      </c>
      <c r="D101" s="149" t="s">
        <v>130</v>
      </c>
      <c r="E101" s="158"/>
      <c r="F101" s="158"/>
      <c r="G101" s="158"/>
      <c r="H101" s="158"/>
      <c r="I101" s="159"/>
    </row>
    <row r="102" spans="1:9" x14ac:dyDescent="0.25">
      <c r="A102" s="151" t="s">
        <v>128</v>
      </c>
      <c r="B102" s="160">
        <f t="array" ref="B102:D104">MMULT(B96:D98,F96:H98)</f>
        <v>30.787052389651933</v>
      </c>
      <c r="C102" s="160">
        <v>8.1860126771281383</v>
      </c>
      <c r="D102" s="160">
        <v>8.2376044070609193</v>
      </c>
      <c r="E102" s="153" t="s">
        <v>128</v>
      </c>
      <c r="F102" s="152">
        <v>10</v>
      </c>
      <c r="G102" s="153" t="s">
        <v>128</v>
      </c>
      <c r="H102" s="160">
        <f t="array" ref="H102:H104">MMULT(B102:D104,F102:F104)</f>
        <v>307.87052389651933</v>
      </c>
      <c r="I102" s="159"/>
    </row>
    <row r="103" spans="1:9" x14ac:dyDescent="0.25">
      <c r="A103" s="151" t="s">
        <v>129</v>
      </c>
      <c r="B103" s="160">
        <v>2.2946330892058526</v>
      </c>
      <c r="C103" s="160">
        <v>4.1966406445140763</v>
      </c>
      <c r="D103" s="160">
        <v>2.5609156845178309</v>
      </c>
      <c r="E103" s="153" t="s">
        <v>129</v>
      </c>
      <c r="F103" s="152">
        <v>0</v>
      </c>
      <c r="G103" s="153" t="s">
        <v>129</v>
      </c>
      <c r="H103" s="160">
        <v>22.946330892058526</v>
      </c>
      <c r="I103" s="159"/>
    </row>
    <row r="104" spans="1:9" ht="15.75" thickBot="1" x14ac:dyDescent="0.3">
      <c r="A104" s="151" t="s">
        <v>130</v>
      </c>
      <c r="B104" s="160">
        <v>6.255590676847798</v>
      </c>
      <c r="C104" s="160">
        <v>5.3007989332358676</v>
      </c>
      <c r="D104" s="160">
        <v>12.265222367064098</v>
      </c>
      <c r="E104" s="153" t="s">
        <v>130</v>
      </c>
      <c r="F104" s="152">
        <v>0</v>
      </c>
      <c r="G104" s="153" t="s">
        <v>130</v>
      </c>
      <c r="H104" s="160">
        <v>62.555906768477982</v>
      </c>
      <c r="I104" s="159"/>
    </row>
    <row r="105" spans="1:9" ht="15.75" thickTop="1" x14ac:dyDescent="0.25">
      <c r="A105" s="161"/>
      <c r="B105" s="162"/>
      <c r="C105" s="162"/>
      <c r="D105" s="162"/>
      <c r="E105" s="163"/>
      <c r="F105" s="162"/>
      <c r="G105" s="162"/>
      <c r="H105" s="164">
        <f>H102+H103+H104</f>
        <v>393.37276155705587</v>
      </c>
      <c r="I105" s="165"/>
    </row>
  </sheetData>
  <mergeCells count="2">
    <mergeCell ref="A93:I93"/>
    <mergeCell ref="A76:I7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/>
  </sheetViews>
  <sheetFormatPr defaultRowHeight="15" x14ac:dyDescent="0.25"/>
  <cols>
    <col min="1" max="1" width="17.42578125" customWidth="1"/>
    <col min="2" max="7" width="10.7109375" customWidth="1"/>
    <col min="8" max="8" width="13.85546875" customWidth="1"/>
    <col min="9" max="9" width="10.7109375" customWidth="1"/>
    <col min="10" max="10" width="13.42578125" customWidth="1"/>
    <col min="11" max="11" width="6.140625" style="14" customWidth="1"/>
    <col min="12" max="12" width="25" style="14" customWidth="1"/>
    <col min="13" max="13" width="18.140625" customWidth="1"/>
    <col min="14" max="14" width="16.5703125" customWidth="1"/>
    <col min="15" max="15" width="20.28515625" customWidth="1"/>
  </cols>
  <sheetData>
    <row r="1" spans="1:15" ht="19.5" thickBot="1" x14ac:dyDescent="0.3">
      <c r="A1" s="144" t="s">
        <v>150</v>
      </c>
    </row>
    <row r="2" spans="1:15" x14ac:dyDescent="0.25">
      <c r="A2" s="167">
        <v>1</v>
      </c>
      <c r="B2" s="167">
        <v>2</v>
      </c>
      <c r="C2" s="167">
        <v>3</v>
      </c>
      <c r="D2" s="167">
        <v>4</v>
      </c>
      <c r="E2" s="167">
        <v>5</v>
      </c>
      <c r="F2" s="167">
        <v>6</v>
      </c>
      <c r="G2" s="167">
        <v>7</v>
      </c>
      <c r="H2" s="167">
        <v>8</v>
      </c>
      <c r="I2" s="167">
        <v>9</v>
      </c>
      <c r="J2" s="167">
        <v>10</v>
      </c>
      <c r="K2" s="174"/>
      <c r="L2" s="174"/>
      <c r="M2" s="14"/>
    </row>
    <row r="3" spans="1:15" ht="60" x14ac:dyDescent="0.25">
      <c r="A3" s="167" t="s">
        <v>135</v>
      </c>
      <c r="B3" s="167" t="s">
        <v>136</v>
      </c>
      <c r="C3" s="167" t="s">
        <v>137</v>
      </c>
      <c r="D3" s="167" t="s">
        <v>138</v>
      </c>
      <c r="E3" s="167" t="s">
        <v>139</v>
      </c>
      <c r="F3" s="167" t="s">
        <v>140</v>
      </c>
      <c r="G3" s="167" t="s">
        <v>141</v>
      </c>
      <c r="H3" s="167" t="s">
        <v>142</v>
      </c>
      <c r="I3" s="167" t="s">
        <v>143</v>
      </c>
      <c r="J3" s="167" t="s">
        <v>144</v>
      </c>
      <c r="K3" s="174"/>
      <c r="L3" s="174" t="s">
        <v>148</v>
      </c>
      <c r="M3" s="14"/>
    </row>
    <row r="4" spans="1:15" x14ac:dyDescent="0.25">
      <c r="A4" s="168">
        <v>0</v>
      </c>
      <c r="B4" s="169">
        <v>5768.26513671875</v>
      </c>
      <c r="C4" s="170">
        <v>8.1589021682739293</v>
      </c>
      <c r="D4" s="170">
        <v>0</v>
      </c>
      <c r="E4" s="169">
        <v>99</v>
      </c>
      <c r="F4" s="171">
        <v>1.5</v>
      </c>
      <c r="G4" s="170">
        <v>0.25270161032676702</v>
      </c>
      <c r="H4" s="173">
        <v>109.95694732666</v>
      </c>
      <c r="I4" s="168"/>
      <c r="J4" s="168">
        <v>100610</v>
      </c>
      <c r="K4" s="175"/>
      <c r="L4" s="183">
        <f>H4/1000</f>
        <v>0.10995694732666</v>
      </c>
      <c r="M4" s="14" t="s">
        <v>145</v>
      </c>
    </row>
    <row r="5" spans="1:15" x14ac:dyDescent="0.25">
      <c r="A5" s="168">
        <v>0</v>
      </c>
      <c r="B5" s="169">
        <v>137412.875</v>
      </c>
      <c r="C5" s="170">
        <v>5.5179781913757298</v>
      </c>
      <c r="D5" s="170">
        <v>0</v>
      </c>
      <c r="E5" s="169">
        <v>99</v>
      </c>
      <c r="F5" s="171">
        <v>1.5</v>
      </c>
      <c r="G5" s="170">
        <v>5.4718598723411602E-2</v>
      </c>
      <c r="H5" s="173">
        <v>393.2021484375</v>
      </c>
      <c r="I5" s="168"/>
      <c r="J5" s="168">
        <v>100630</v>
      </c>
      <c r="K5" s="175"/>
      <c r="L5" s="183">
        <f t="shared" ref="L5:L6" si="0">H5/1000</f>
        <v>0.39320214843750001</v>
      </c>
      <c r="M5" s="14" t="s">
        <v>146</v>
      </c>
    </row>
    <row r="6" spans="1:15" x14ac:dyDescent="0.25">
      <c r="A6" s="168">
        <v>0</v>
      </c>
      <c r="B6" s="169">
        <v>107292.0078125</v>
      </c>
      <c r="C6" s="170">
        <v>9.39831447601318</v>
      </c>
      <c r="D6" s="170">
        <v>0</v>
      </c>
      <c r="E6" s="169">
        <v>99</v>
      </c>
      <c r="F6" s="171">
        <v>1.5</v>
      </c>
      <c r="G6" s="170">
        <v>1.21007299423218</v>
      </c>
      <c r="H6" s="173">
        <v>11153.6826171875</v>
      </c>
      <c r="I6" s="168"/>
      <c r="J6" s="168">
        <v>100640</v>
      </c>
      <c r="K6" s="175"/>
      <c r="L6" s="183">
        <f t="shared" si="0"/>
        <v>11.153682617187499</v>
      </c>
      <c r="M6" s="14" t="s">
        <v>147</v>
      </c>
    </row>
    <row r="7" spans="1:15" x14ac:dyDescent="0.25">
      <c r="A7" s="168">
        <v>156</v>
      </c>
      <c r="B7" s="169">
        <v>5167.56982421875</v>
      </c>
      <c r="C7" s="170">
        <v>8.1589021682739293</v>
      </c>
      <c r="D7" s="170">
        <v>0</v>
      </c>
      <c r="E7" s="169">
        <v>99</v>
      </c>
      <c r="F7" s="171">
        <v>1.5</v>
      </c>
      <c r="G7" s="170">
        <v>0.25270161032676702</v>
      </c>
      <c r="H7" s="169">
        <v>98.506256103515597</v>
      </c>
      <c r="I7" s="168">
        <v>160</v>
      </c>
      <c r="J7" s="168">
        <v>100610</v>
      </c>
      <c r="K7" s="175" t="s">
        <v>149</v>
      </c>
      <c r="L7" s="183">
        <f>SUM(L4:L6)</f>
        <v>11.656841712951659</v>
      </c>
      <c r="M7" s="14"/>
    </row>
    <row r="8" spans="1:15" x14ac:dyDescent="0.25">
      <c r="A8" s="168">
        <v>356</v>
      </c>
      <c r="B8" s="169">
        <v>242.69400024414099</v>
      </c>
      <c r="C8" s="170">
        <v>8.1589021682739293</v>
      </c>
      <c r="D8" s="170">
        <v>0</v>
      </c>
      <c r="E8" s="169">
        <v>99</v>
      </c>
      <c r="F8" s="171">
        <v>1.5</v>
      </c>
      <c r="G8" s="170">
        <v>0.25270161032676702</v>
      </c>
      <c r="H8" s="169">
        <v>4.6263289451599103</v>
      </c>
      <c r="I8" s="168">
        <v>160</v>
      </c>
      <c r="J8" s="168">
        <v>100610</v>
      </c>
      <c r="K8" s="175"/>
      <c r="L8" s="175"/>
      <c r="M8" s="14"/>
    </row>
    <row r="9" spans="1:15" x14ac:dyDescent="0.25">
      <c r="A9" s="168">
        <v>356</v>
      </c>
      <c r="B9" s="169">
        <v>230.434005737305</v>
      </c>
      <c r="C9" s="170">
        <v>5.5179781913757298</v>
      </c>
      <c r="D9" s="170">
        <v>0</v>
      </c>
      <c r="E9" s="169">
        <v>99</v>
      </c>
      <c r="F9" s="171">
        <v>1.5</v>
      </c>
      <c r="G9" s="170">
        <v>5.4718598723411602E-2</v>
      </c>
      <c r="H9" s="169">
        <v>0.65937888622283902</v>
      </c>
      <c r="I9" s="168">
        <v>160</v>
      </c>
      <c r="J9" s="168">
        <v>100630</v>
      </c>
      <c r="K9" s="175"/>
      <c r="L9" s="175"/>
      <c r="M9" s="14"/>
    </row>
    <row r="10" spans="1:15" ht="19.5" thickBot="1" x14ac:dyDescent="0.3">
      <c r="A10" s="168">
        <v>392</v>
      </c>
      <c r="B10" s="169">
        <v>39.009998321533203</v>
      </c>
      <c r="C10" s="170">
        <v>5.5179781913757298</v>
      </c>
      <c r="D10" s="170">
        <v>0</v>
      </c>
      <c r="E10" s="169">
        <v>99</v>
      </c>
      <c r="F10" s="171">
        <v>1.5</v>
      </c>
      <c r="G10" s="170">
        <v>5.4718598723411602E-2</v>
      </c>
      <c r="H10" s="169">
        <v>0.111625760793686</v>
      </c>
      <c r="I10" s="168">
        <v>160</v>
      </c>
      <c r="J10" s="168">
        <v>100630</v>
      </c>
      <c r="K10" s="175"/>
      <c r="L10" s="144" t="s">
        <v>162</v>
      </c>
      <c r="M10" s="14"/>
    </row>
    <row r="11" spans="1:15" ht="40.5" x14ac:dyDescent="0.25">
      <c r="A11" s="168">
        <v>410</v>
      </c>
      <c r="B11" s="169">
        <v>17.461000442504901</v>
      </c>
      <c r="C11" s="170">
        <v>5.5179781913757298</v>
      </c>
      <c r="D11" s="170">
        <v>0</v>
      </c>
      <c r="E11" s="169">
        <v>99</v>
      </c>
      <c r="F11" s="171">
        <v>1.5</v>
      </c>
      <c r="G11" s="170">
        <v>5.4718598723411602E-2</v>
      </c>
      <c r="H11" s="169">
        <v>4.9964044243097298E-2</v>
      </c>
      <c r="I11" s="168">
        <v>160</v>
      </c>
      <c r="J11" s="168">
        <v>100630</v>
      </c>
      <c r="K11" s="175"/>
      <c r="L11" s="176" t="s">
        <v>151</v>
      </c>
      <c r="M11" s="177" t="s">
        <v>152</v>
      </c>
      <c r="N11" s="177" t="s">
        <v>153</v>
      </c>
      <c r="O11" s="178" t="s">
        <v>154</v>
      </c>
    </row>
    <row r="12" spans="1:15" ht="31.5" x14ac:dyDescent="0.25">
      <c r="A12" s="168">
        <v>586</v>
      </c>
      <c r="B12" s="169">
        <v>2.3359999656677202</v>
      </c>
      <c r="C12" s="170">
        <v>5.5179781913757298</v>
      </c>
      <c r="D12" s="170">
        <v>0</v>
      </c>
      <c r="E12" s="169">
        <v>99</v>
      </c>
      <c r="F12" s="171">
        <v>1.5</v>
      </c>
      <c r="G12" s="170">
        <v>5.4718598723411602E-2</v>
      </c>
      <c r="H12" s="169">
        <v>6.6843829117715402E-3</v>
      </c>
      <c r="I12" s="168">
        <v>160</v>
      </c>
      <c r="J12" s="168">
        <v>100630</v>
      </c>
      <c r="K12" s="175"/>
      <c r="L12" s="179" t="s">
        <v>155</v>
      </c>
      <c r="M12" s="180" t="s">
        <v>156</v>
      </c>
      <c r="N12" s="180" t="s">
        <v>157</v>
      </c>
      <c r="O12" s="181" t="s">
        <v>113</v>
      </c>
    </row>
    <row r="13" spans="1:15" ht="40.5" x14ac:dyDescent="0.25">
      <c r="A13" s="168">
        <v>586</v>
      </c>
      <c r="B13" s="169">
        <v>499.14999389648398</v>
      </c>
      <c r="C13" s="170">
        <v>9.39831447601318</v>
      </c>
      <c r="D13" s="170">
        <v>0</v>
      </c>
      <c r="E13" s="169">
        <v>99</v>
      </c>
      <c r="F13" s="171">
        <v>1.5</v>
      </c>
      <c r="G13" s="170">
        <v>1.21007299423218</v>
      </c>
      <c r="H13" s="169">
        <v>51.889793395996101</v>
      </c>
      <c r="I13" s="168">
        <v>160</v>
      </c>
      <c r="J13" s="168">
        <v>100640</v>
      </c>
      <c r="K13" s="175"/>
      <c r="L13" s="179" t="s">
        <v>158</v>
      </c>
      <c r="M13" s="180" t="s">
        <v>159</v>
      </c>
      <c r="N13" s="180" t="s">
        <v>160</v>
      </c>
      <c r="O13" s="182" t="s">
        <v>114</v>
      </c>
    </row>
    <row r="14" spans="1:15" ht="21" x14ac:dyDescent="0.25">
      <c r="A14" s="168">
        <v>608</v>
      </c>
      <c r="B14" s="169">
        <v>358.00100708007801</v>
      </c>
      <c r="C14" s="170">
        <v>8.1589021682739293</v>
      </c>
      <c r="D14" s="170">
        <v>0</v>
      </c>
      <c r="E14" s="169">
        <v>99</v>
      </c>
      <c r="F14" s="171">
        <v>1.5</v>
      </c>
      <c r="G14" s="170">
        <v>0.25270161032676702</v>
      </c>
      <c r="H14" s="169">
        <v>6.8243565559387198</v>
      </c>
      <c r="I14" s="168">
        <v>160</v>
      </c>
      <c r="J14" s="168">
        <v>100610</v>
      </c>
      <c r="K14" s="175"/>
      <c r="L14" s="179" t="s">
        <v>161</v>
      </c>
      <c r="M14" s="180" t="s">
        <v>159</v>
      </c>
      <c r="N14" s="180" t="s">
        <v>160</v>
      </c>
      <c r="O14" s="181" t="s">
        <v>114</v>
      </c>
    </row>
    <row r="15" spans="1:15" x14ac:dyDescent="0.25">
      <c r="A15" s="168">
        <v>626</v>
      </c>
      <c r="B15" s="169">
        <v>1323.38195800781</v>
      </c>
      <c r="C15" s="170">
        <v>5.5179781913757298</v>
      </c>
      <c r="D15" s="170">
        <v>0</v>
      </c>
      <c r="E15" s="169">
        <v>99</v>
      </c>
      <c r="F15" s="171">
        <v>1.5</v>
      </c>
      <c r="G15" s="170">
        <v>5.4718598723411602E-2</v>
      </c>
      <c r="H15" s="169">
        <v>3.7868115901946999</v>
      </c>
      <c r="I15" s="168">
        <v>160</v>
      </c>
      <c r="J15" s="168">
        <v>100630</v>
      </c>
      <c r="K15" s="175"/>
      <c r="L15" s="175"/>
      <c r="M15" s="14"/>
    </row>
    <row r="16" spans="1:15" x14ac:dyDescent="0.25">
      <c r="A16" s="168">
        <v>702</v>
      </c>
      <c r="B16" s="169">
        <v>250</v>
      </c>
      <c r="C16" s="170">
        <v>5.5179781913757298</v>
      </c>
      <c r="D16" s="170">
        <v>0</v>
      </c>
      <c r="E16" s="169">
        <v>99</v>
      </c>
      <c r="F16" s="171">
        <v>1.5</v>
      </c>
      <c r="G16" s="170">
        <v>5.4718598723411602E-2</v>
      </c>
      <c r="H16" s="169">
        <v>0.71536630392074596</v>
      </c>
      <c r="I16" s="168">
        <v>160</v>
      </c>
      <c r="J16" s="168">
        <v>100630</v>
      </c>
      <c r="K16" s="175"/>
      <c r="L16" s="175"/>
      <c r="M16" s="14"/>
    </row>
    <row r="17" spans="1:13" x14ac:dyDescent="0.25">
      <c r="A17" s="168">
        <v>704</v>
      </c>
      <c r="B17" s="169">
        <v>18470.5</v>
      </c>
      <c r="C17" s="170">
        <v>5.5179781913757298</v>
      </c>
      <c r="D17" s="170">
        <v>0</v>
      </c>
      <c r="E17" s="169">
        <v>99</v>
      </c>
      <c r="F17" s="171">
        <v>1.5</v>
      </c>
      <c r="G17" s="170">
        <v>5.4718598723411602E-2</v>
      </c>
      <c r="H17" s="169">
        <v>52.852695465087898</v>
      </c>
      <c r="I17" s="168">
        <v>160</v>
      </c>
      <c r="J17" s="168">
        <v>100630</v>
      </c>
      <c r="K17" s="175"/>
      <c r="L17" s="175"/>
      <c r="M17" s="14"/>
    </row>
    <row r="18" spans="1:13" x14ac:dyDescent="0.25">
      <c r="A18" s="168">
        <v>704</v>
      </c>
      <c r="B18" s="169">
        <v>2500</v>
      </c>
      <c r="C18" s="170">
        <v>9.39831447601318</v>
      </c>
      <c r="D18" s="170">
        <v>0</v>
      </c>
      <c r="E18" s="169">
        <v>99</v>
      </c>
      <c r="F18" s="171">
        <v>1.5</v>
      </c>
      <c r="G18" s="170">
        <v>1.21007299423218</v>
      </c>
      <c r="H18" s="169">
        <v>259.89077758789102</v>
      </c>
      <c r="I18" s="168">
        <v>160</v>
      </c>
      <c r="J18" s="168">
        <v>100640</v>
      </c>
      <c r="K18" s="175"/>
      <c r="L18" s="175"/>
      <c r="M18" s="14"/>
    </row>
    <row r="19" spans="1:13" x14ac:dyDescent="0.25">
      <c r="A19" s="168">
        <v>764</v>
      </c>
      <c r="B19" s="169">
        <v>117079.75</v>
      </c>
      <c r="C19" s="170">
        <v>5.5179781913757298</v>
      </c>
      <c r="D19" s="170">
        <v>0</v>
      </c>
      <c r="E19" s="169">
        <v>99</v>
      </c>
      <c r="F19" s="171">
        <v>1.5</v>
      </c>
      <c r="G19" s="170">
        <v>5.4718598723411602E-2</v>
      </c>
      <c r="H19" s="169">
        <v>335.01962280273398</v>
      </c>
      <c r="I19" s="168">
        <v>160</v>
      </c>
      <c r="J19" s="168">
        <v>100630</v>
      </c>
      <c r="K19" s="175"/>
      <c r="L19" s="175"/>
      <c r="M19" s="14"/>
    </row>
    <row r="20" spans="1:13" x14ac:dyDescent="0.25">
      <c r="A20" s="168">
        <v>764</v>
      </c>
      <c r="B20" s="169">
        <v>104292.859375</v>
      </c>
      <c r="C20" s="170">
        <v>9.39831447601318</v>
      </c>
      <c r="D20" s="170">
        <v>0</v>
      </c>
      <c r="E20" s="169">
        <v>99</v>
      </c>
      <c r="F20" s="171">
        <v>1.5</v>
      </c>
      <c r="G20" s="170">
        <v>1.21007299423218</v>
      </c>
      <c r="H20" s="169">
        <v>10841.9013671875</v>
      </c>
      <c r="I20" s="168">
        <v>160</v>
      </c>
      <c r="J20" s="168">
        <v>100640</v>
      </c>
      <c r="K20" s="175"/>
      <c r="L20" s="175"/>
      <c r="M20" s="14"/>
    </row>
    <row r="21" spans="1:13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M21" s="14"/>
    </row>
    <row r="22" spans="1:13" s="14" customFormat="1" x14ac:dyDescent="0.25"/>
    <row r="23" spans="1:13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M23" s="14"/>
    </row>
    <row r="24" spans="1:13" ht="18.75" x14ac:dyDescent="0.3">
      <c r="A24" s="189" t="s">
        <v>163</v>
      </c>
      <c r="B24" s="14"/>
      <c r="C24" s="14"/>
      <c r="D24" s="14"/>
      <c r="E24" s="14"/>
      <c r="F24" s="14"/>
      <c r="G24" s="14"/>
      <c r="H24" s="172"/>
      <c r="I24" s="14"/>
      <c r="J24" s="14"/>
      <c r="M24" s="14"/>
    </row>
    <row r="25" spans="1:13" ht="90" x14ac:dyDescent="0.25">
      <c r="A25" s="185" t="s">
        <v>164</v>
      </c>
      <c r="B25" s="186" t="s">
        <v>154</v>
      </c>
      <c r="C25" s="186" t="s">
        <v>165</v>
      </c>
      <c r="D25" s="186" t="s">
        <v>166</v>
      </c>
      <c r="E25" s="186" t="s">
        <v>167</v>
      </c>
      <c r="F25" s="186" t="s">
        <v>168</v>
      </c>
      <c r="G25" s="186" t="s">
        <v>169</v>
      </c>
      <c r="H25" s="172"/>
      <c r="I25" s="14"/>
      <c r="J25" s="14"/>
      <c r="M25" s="14"/>
    </row>
    <row r="26" spans="1:13" ht="45" x14ac:dyDescent="0.25">
      <c r="A26" s="187" t="s">
        <v>155</v>
      </c>
      <c r="B26" s="11" t="s">
        <v>113</v>
      </c>
      <c r="C26" s="188">
        <f>L4</f>
        <v>0.10995694732666</v>
      </c>
      <c r="D26" s="188">
        <f>(C26*1000000*10391)/1000000000</f>
        <v>1.1425626396713242</v>
      </c>
      <c r="E26" s="188">
        <f>D26/1.082</f>
        <v>1.0559728647609281</v>
      </c>
      <c r="F26" s="11">
        <v>100</v>
      </c>
      <c r="G26" s="188">
        <f>-E26*(F26/100)</f>
        <v>-1.0559728647609281</v>
      </c>
      <c r="H26" s="172"/>
      <c r="I26" s="14"/>
      <c r="J26" s="14"/>
      <c r="M26" s="14"/>
    </row>
    <row r="27" spans="1:13" ht="90" x14ac:dyDescent="0.25">
      <c r="A27" s="187" t="s">
        <v>158</v>
      </c>
      <c r="B27" s="11" t="s">
        <v>114</v>
      </c>
      <c r="C27" s="188">
        <f>L5</f>
        <v>0.39320214843750001</v>
      </c>
      <c r="D27" s="188">
        <f t="shared" ref="D27:D28" si="1">(C27*1000000*10391)/1000000000</f>
        <v>4.0857635244140624</v>
      </c>
      <c r="E27" s="188">
        <f t="shared" ref="E27:E28" si="2">D27/1.082</f>
        <v>3.7761215567597617</v>
      </c>
      <c r="F27" s="11">
        <v>100</v>
      </c>
      <c r="G27" s="188">
        <f t="shared" ref="G27:G28" si="3">-E27*(F27/100)</f>
        <v>-3.7761215567597617</v>
      </c>
    </row>
    <row r="28" spans="1:13" ht="30" x14ac:dyDescent="0.25">
      <c r="A28" s="187" t="s">
        <v>161</v>
      </c>
      <c r="B28" s="11" t="s">
        <v>114</v>
      </c>
      <c r="C28" s="188">
        <f>L6</f>
        <v>11.153682617187499</v>
      </c>
      <c r="D28" s="188">
        <f t="shared" si="1"/>
        <v>115.89791607519531</v>
      </c>
      <c r="E28" s="188">
        <f t="shared" si="2"/>
        <v>107.11452502328586</v>
      </c>
      <c r="F28" s="11">
        <v>100</v>
      </c>
      <c r="G28" s="188">
        <f t="shared" si="3"/>
        <v>-107.11452502328586</v>
      </c>
    </row>
    <row r="30" spans="1:13" s="14" customFormat="1" x14ac:dyDescent="0.25"/>
    <row r="32" spans="1:13" ht="18.75" x14ac:dyDescent="0.3">
      <c r="A32" s="189" t="s">
        <v>170</v>
      </c>
      <c r="B32" s="189" t="s">
        <v>171</v>
      </c>
      <c r="C32" s="204"/>
      <c r="D32" s="204"/>
      <c r="E32" s="204"/>
      <c r="F32" s="204"/>
      <c r="G32" s="204"/>
      <c r="H32" s="204"/>
      <c r="I32" s="14"/>
    </row>
    <row r="33" spans="1:9" x14ac:dyDescent="0.25">
      <c r="A33" s="190" t="s">
        <v>172</v>
      </c>
      <c r="B33" s="191"/>
      <c r="C33" s="191"/>
      <c r="D33" s="191"/>
      <c r="E33" s="191"/>
      <c r="F33" s="191" t="s">
        <v>173</v>
      </c>
      <c r="G33" s="191"/>
      <c r="H33" s="191"/>
      <c r="I33" s="192"/>
    </row>
    <row r="34" spans="1:9" x14ac:dyDescent="0.25">
      <c r="A34" s="193"/>
      <c r="B34" s="194" t="s">
        <v>128</v>
      </c>
      <c r="C34" s="194" t="s">
        <v>129</v>
      </c>
      <c r="D34" s="194" t="s">
        <v>130</v>
      </c>
      <c r="E34" s="195"/>
      <c r="F34" s="194" t="s">
        <v>128</v>
      </c>
      <c r="G34" s="194" t="s">
        <v>129</v>
      </c>
      <c r="H34" s="194" t="s">
        <v>130</v>
      </c>
      <c r="I34" s="196"/>
    </row>
    <row r="35" spans="1:9" x14ac:dyDescent="0.25">
      <c r="A35" s="193" t="s">
        <v>128</v>
      </c>
      <c r="B35" s="197">
        <f>'Unit 3'!D3</f>
        <v>27.46326769151921</v>
      </c>
      <c r="C35" s="185">
        <v>0</v>
      </c>
      <c r="D35" s="185">
        <v>0</v>
      </c>
      <c r="E35" s="194" t="s">
        <v>128</v>
      </c>
      <c r="F35" s="198">
        <f>'Unit 3'!B81</f>
        <v>1.1210265557422769</v>
      </c>
      <c r="G35" s="198">
        <f>'Unit 3'!C81</f>
        <v>0.29807132818561205</v>
      </c>
      <c r="H35" s="198">
        <f>'Unit 3'!D81</f>
        <v>0.29994990033923502</v>
      </c>
      <c r="I35" s="196"/>
    </row>
    <row r="36" spans="1:9" x14ac:dyDescent="0.25">
      <c r="A36" s="193" t="s">
        <v>129</v>
      </c>
      <c r="B36" s="185">
        <v>0</v>
      </c>
      <c r="C36" s="197">
        <f>'Unit 3'!D4</f>
        <v>2.8535610934836422</v>
      </c>
      <c r="D36" s="185">
        <v>0</v>
      </c>
      <c r="E36" s="194" t="s">
        <v>129</v>
      </c>
      <c r="F36" s="198">
        <f>'Unit 3'!B82</f>
        <v>0.80412965204980158</v>
      </c>
      <c r="G36" s="198">
        <f>'Unit 3'!C82</f>
        <v>1.470667880248814</v>
      </c>
      <c r="H36" s="198">
        <f>'Unit 3'!D82</f>
        <v>0.89744554282223254</v>
      </c>
      <c r="I36" s="196"/>
    </row>
    <row r="37" spans="1:9" x14ac:dyDescent="0.25">
      <c r="A37" s="193" t="s">
        <v>130</v>
      </c>
      <c r="B37" s="185">
        <v>0</v>
      </c>
      <c r="C37" s="185">
        <v>0</v>
      </c>
      <c r="D37" s="197">
        <f>'Unit 3'!D5</f>
        <v>6.8100257514234404</v>
      </c>
      <c r="E37" s="194" t="s">
        <v>130</v>
      </c>
      <c r="F37" s="198">
        <f>'Unit 3'!B83</f>
        <v>0.91858546578039679</v>
      </c>
      <c r="G37" s="198">
        <f>'Unit 3'!C83</f>
        <v>0.77838162831144764</v>
      </c>
      <c r="H37" s="198">
        <f>'Unit 3'!D83</f>
        <v>1.8010537426382573</v>
      </c>
      <c r="I37" s="196"/>
    </row>
    <row r="38" spans="1:9" x14ac:dyDescent="0.25">
      <c r="A38" s="193"/>
      <c r="B38" s="195"/>
      <c r="C38" s="195"/>
      <c r="D38" s="195"/>
      <c r="E38" s="195"/>
      <c r="F38" s="195"/>
      <c r="G38" s="195"/>
      <c r="H38" s="195"/>
      <c r="I38" s="196"/>
    </row>
    <row r="39" spans="1:9" x14ac:dyDescent="0.25">
      <c r="A39" s="193" t="s">
        <v>174</v>
      </c>
      <c r="B39" s="195"/>
      <c r="C39" s="195"/>
      <c r="D39" s="195"/>
      <c r="E39" s="195"/>
      <c r="F39" s="195" t="s">
        <v>175</v>
      </c>
      <c r="G39" s="195"/>
      <c r="H39" s="195" t="s">
        <v>133</v>
      </c>
      <c r="I39" s="196"/>
    </row>
    <row r="40" spans="1:9" x14ac:dyDescent="0.25">
      <c r="A40" s="193"/>
      <c r="B40" s="194" t="s">
        <v>128</v>
      </c>
      <c r="C40" s="194" t="s">
        <v>129</v>
      </c>
      <c r="D40" s="194" t="s">
        <v>130</v>
      </c>
      <c r="E40" s="195"/>
      <c r="F40" s="195"/>
      <c r="G40" s="195"/>
      <c r="H40" s="195"/>
      <c r="I40" s="196"/>
    </row>
    <row r="41" spans="1:9" x14ac:dyDescent="0.25">
      <c r="A41" s="193" t="s">
        <v>128</v>
      </c>
      <c r="B41" s="197">
        <f t="array" ref="B41:D43">MMULT(B35:D37,F35:H37)</f>
        <v>30.787052389651933</v>
      </c>
      <c r="C41" s="197">
        <v>8.1860126771281383</v>
      </c>
      <c r="D41" s="197">
        <v>8.2376044070609193</v>
      </c>
      <c r="E41" s="194" t="s">
        <v>128</v>
      </c>
      <c r="F41" s="198">
        <f>G26</f>
        <v>-1.0559728647609281</v>
      </c>
      <c r="G41" s="194" t="s">
        <v>128</v>
      </c>
      <c r="H41" s="197">
        <f t="array" ref="H41:H43">MMULT(B41:D43,F41:F43)</f>
        <v>-940.26253058863506</v>
      </c>
      <c r="I41" s="196"/>
    </row>
    <row r="42" spans="1:9" x14ac:dyDescent="0.25">
      <c r="A42" s="193" t="s">
        <v>129</v>
      </c>
      <c r="B42" s="197">
        <v>2.2946330892058526</v>
      </c>
      <c r="C42" s="197">
        <v>4.1966406445140763</v>
      </c>
      <c r="D42" s="197">
        <v>2.5609156845178309</v>
      </c>
      <c r="E42" s="194" t="s">
        <v>129</v>
      </c>
      <c r="F42" s="198">
        <f>G27+G28</f>
        <v>-110.89064658004563</v>
      </c>
      <c r="G42" s="194" t="s">
        <v>129</v>
      </c>
      <c r="H42" s="197">
        <v>-467.79126481104925</v>
      </c>
      <c r="I42" s="196"/>
    </row>
    <row r="43" spans="1:9" x14ac:dyDescent="0.25">
      <c r="A43" s="193" t="s">
        <v>130</v>
      </c>
      <c r="B43" s="197">
        <v>6.255590676847798</v>
      </c>
      <c r="C43" s="197">
        <v>5.3007989332358676</v>
      </c>
      <c r="D43" s="197">
        <v>12.265222367064098</v>
      </c>
      <c r="E43" s="194" t="s">
        <v>130</v>
      </c>
      <c r="F43" s="185">
        <v>0</v>
      </c>
      <c r="G43" s="194" t="s">
        <v>130</v>
      </c>
      <c r="H43" s="197">
        <v>-594.4147551051442</v>
      </c>
      <c r="I43" s="196"/>
    </row>
    <row r="44" spans="1:9" x14ac:dyDescent="0.25">
      <c r="A44" s="199"/>
      <c r="B44" s="200"/>
      <c r="C44" s="200"/>
      <c r="D44" s="200"/>
      <c r="E44" s="200"/>
      <c r="F44" s="200"/>
      <c r="G44" s="200" t="s">
        <v>149</v>
      </c>
      <c r="H44" s="197">
        <f>SUM(H41:H43)</f>
        <v>-2002.4685505048285</v>
      </c>
      <c r="I44" s="2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/>
  </sheetViews>
  <sheetFormatPr defaultRowHeight="15" x14ac:dyDescent="0.25"/>
  <cols>
    <col min="1" max="1" width="19.140625" customWidth="1"/>
    <col min="2" max="2" width="13.5703125" customWidth="1"/>
    <col min="3" max="3" width="9.85546875" customWidth="1"/>
    <col min="4" max="4" width="12.28515625" customWidth="1"/>
    <col min="5" max="5" width="9.85546875" customWidth="1"/>
    <col min="6" max="6" width="11.28515625" customWidth="1"/>
    <col min="7" max="10" width="9.85546875" customWidth="1"/>
    <col min="11" max="11" width="16.140625" customWidth="1"/>
    <col min="12" max="12" width="41" customWidth="1"/>
    <col min="13" max="13" width="35.28515625" customWidth="1"/>
    <col min="14" max="14" width="27.85546875" customWidth="1"/>
    <col min="15" max="15" width="13" customWidth="1"/>
  </cols>
  <sheetData>
    <row r="1" spans="1:15" ht="21" x14ac:dyDescent="0.35">
      <c r="A1" s="209" t="s">
        <v>217</v>
      </c>
      <c r="B1" s="33"/>
      <c r="C1" s="33"/>
      <c r="D1" s="33"/>
      <c r="L1" s="209" t="s">
        <v>218</v>
      </c>
    </row>
    <row r="2" spans="1:15" ht="21" x14ac:dyDescent="0.35">
      <c r="A2" s="209"/>
      <c r="B2" s="33"/>
      <c r="C2" s="33"/>
      <c r="D2" s="33"/>
      <c r="E2" s="14"/>
      <c r="F2" s="14"/>
      <c r="G2" s="14"/>
      <c r="H2" s="14"/>
      <c r="I2" s="14"/>
      <c r="J2" s="14"/>
    </row>
    <row r="3" spans="1:15" ht="75" x14ac:dyDescent="0.25">
      <c r="A3" s="205" t="s">
        <v>176</v>
      </c>
      <c r="B3" s="205" t="s">
        <v>177</v>
      </c>
      <c r="C3" s="205" t="s">
        <v>178</v>
      </c>
      <c r="D3" s="205" t="s">
        <v>179</v>
      </c>
      <c r="E3" s="205" t="s">
        <v>180</v>
      </c>
      <c r="F3" s="205" t="s">
        <v>181</v>
      </c>
      <c r="G3" s="205" t="s">
        <v>182</v>
      </c>
      <c r="H3" s="206" t="s">
        <v>183</v>
      </c>
      <c r="I3" s="205" t="s">
        <v>184</v>
      </c>
      <c r="J3" s="205" t="s">
        <v>185</v>
      </c>
      <c r="L3" s="176" t="s">
        <v>151</v>
      </c>
      <c r="M3" s="177" t="s">
        <v>186</v>
      </c>
      <c r="N3" s="177" t="s">
        <v>153</v>
      </c>
      <c r="O3" s="178" t="s">
        <v>154</v>
      </c>
    </row>
    <row r="4" spans="1:15" x14ac:dyDescent="0.25">
      <c r="A4" s="168">
        <v>360</v>
      </c>
      <c r="B4" s="169">
        <v>426.06698608398398</v>
      </c>
      <c r="C4" s="207">
        <v>5.3151450157165501</v>
      </c>
      <c r="D4" s="168">
        <v>0</v>
      </c>
      <c r="E4" s="168">
        <v>99</v>
      </c>
      <c r="F4" s="168">
        <v>1.5</v>
      </c>
      <c r="G4" s="208">
        <v>1.02922403812408</v>
      </c>
      <c r="H4" s="207">
        <v>54.385768890380902</v>
      </c>
      <c r="I4" s="168">
        <v>40</v>
      </c>
      <c r="J4" s="168">
        <v>520100</v>
      </c>
      <c r="L4" s="179" t="s">
        <v>189</v>
      </c>
      <c r="M4" s="180" t="s">
        <v>190</v>
      </c>
      <c r="N4" s="180" t="s">
        <v>187</v>
      </c>
      <c r="O4" s="181" t="s">
        <v>113</v>
      </c>
    </row>
    <row r="5" spans="1:15" ht="21" x14ac:dyDescent="0.25">
      <c r="A5" s="168">
        <v>360</v>
      </c>
      <c r="B5" s="169">
        <v>335.54901123046898</v>
      </c>
      <c r="C5" s="207">
        <v>40</v>
      </c>
      <c r="D5" s="168">
        <v>0</v>
      </c>
      <c r="E5" s="168">
        <v>99</v>
      </c>
      <c r="F5" s="168">
        <v>1.5</v>
      </c>
      <c r="G5" s="208">
        <v>0.55727839469909701</v>
      </c>
      <c r="H5" s="207">
        <v>157.23269653320301</v>
      </c>
      <c r="I5" s="168">
        <v>40</v>
      </c>
      <c r="J5" s="168">
        <v>520300</v>
      </c>
      <c r="L5" s="179" t="s">
        <v>191</v>
      </c>
      <c r="M5" s="180" t="s">
        <v>192</v>
      </c>
      <c r="N5" s="180" t="s">
        <v>188</v>
      </c>
      <c r="O5" s="181" t="s">
        <v>114</v>
      </c>
    </row>
    <row r="6" spans="1:15" ht="54" x14ac:dyDescent="0.25">
      <c r="A6" s="168">
        <v>360</v>
      </c>
      <c r="B6" s="169">
        <v>1246.72998046875</v>
      </c>
      <c r="C6" s="207">
        <v>5</v>
      </c>
      <c r="D6" s="168">
        <v>0</v>
      </c>
      <c r="E6" s="168">
        <v>99</v>
      </c>
      <c r="F6" s="168">
        <v>1.5</v>
      </c>
      <c r="G6" s="208">
        <v>0.90336537361144997</v>
      </c>
      <c r="H6" s="207">
        <v>143.08517456054699</v>
      </c>
      <c r="I6" s="168">
        <v>5</v>
      </c>
      <c r="J6" s="168">
        <v>520542</v>
      </c>
      <c r="L6" s="179" t="s">
        <v>193</v>
      </c>
      <c r="M6" s="180" t="s">
        <v>192</v>
      </c>
      <c r="N6" s="180" t="s">
        <v>188</v>
      </c>
      <c r="O6" s="181" t="s">
        <v>114</v>
      </c>
    </row>
    <row r="7" spans="1:15" ht="27" x14ac:dyDescent="0.25">
      <c r="A7" s="168">
        <v>360</v>
      </c>
      <c r="B7" s="169">
        <v>5795.30810546875</v>
      </c>
      <c r="C7" s="207">
        <v>5</v>
      </c>
      <c r="D7" s="168">
        <v>0</v>
      </c>
      <c r="E7" s="168">
        <v>99</v>
      </c>
      <c r="F7" s="168">
        <v>1.5</v>
      </c>
      <c r="G7" s="208">
        <v>0.53460502624511697</v>
      </c>
      <c r="H7" s="207">
        <v>486.08914184570301</v>
      </c>
      <c r="I7" s="168">
        <v>10</v>
      </c>
      <c r="J7" s="168">
        <v>520812</v>
      </c>
      <c r="L7" s="179" t="s">
        <v>194</v>
      </c>
      <c r="M7" s="180" t="s">
        <v>192</v>
      </c>
      <c r="N7" s="180" t="s">
        <v>188</v>
      </c>
      <c r="O7" s="181" t="s">
        <v>114</v>
      </c>
    </row>
    <row r="8" spans="1:15" ht="21" x14ac:dyDescent="0.25">
      <c r="A8" s="168">
        <v>360</v>
      </c>
      <c r="B8" s="169">
        <v>396.26699829101602</v>
      </c>
      <c r="C8" s="207">
        <v>5</v>
      </c>
      <c r="D8" s="168">
        <v>0</v>
      </c>
      <c r="E8" s="168">
        <v>99</v>
      </c>
      <c r="F8" s="168">
        <v>1.5</v>
      </c>
      <c r="G8" s="208">
        <v>0.41463199257850603</v>
      </c>
      <c r="H8" s="207">
        <v>35.353191375732401</v>
      </c>
      <c r="I8" s="168">
        <v>10</v>
      </c>
      <c r="J8" s="168">
        <v>520819</v>
      </c>
      <c r="L8" s="179" t="s">
        <v>195</v>
      </c>
      <c r="M8" s="180" t="s">
        <v>192</v>
      </c>
      <c r="N8" s="180" t="s">
        <v>188</v>
      </c>
      <c r="O8" s="181" t="s">
        <v>114</v>
      </c>
    </row>
    <row r="9" spans="1:15" ht="27" x14ac:dyDescent="0.25">
      <c r="A9" s="168">
        <v>360</v>
      </c>
      <c r="B9" s="169">
        <v>226.14399719238301</v>
      </c>
      <c r="C9" s="207">
        <v>5</v>
      </c>
      <c r="D9" s="168">
        <v>0</v>
      </c>
      <c r="E9" s="168">
        <v>99</v>
      </c>
      <c r="F9" s="168">
        <v>1.5</v>
      </c>
      <c r="G9" s="208">
        <v>1.0770859718322801</v>
      </c>
      <c r="H9" s="207">
        <v>27.518905639648398</v>
      </c>
      <c r="I9" s="168">
        <v>10</v>
      </c>
      <c r="J9" s="168">
        <v>520832</v>
      </c>
      <c r="L9" s="179" t="s">
        <v>196</v>
      </c>
      <c r="M9" s="180" t="s">
        <v>192</v>
      </c>
      <c r="N9" s="180" t="s">
        <v>188</v>
      </c>
      <c r="O9" s="181" t="s">
        <v>114</v>
      </c>
    </row>
    <row r="10" spans="1:15" ht="21" x14ac:dyDescent="0.25">
      <c r="A10" s="168">
        <v>360</v>
      </c>
      <c r="B10" s="169">
        <v>51.168998718261697</v>
      </c>
      <c r="C10" s="207">
        <v>5</v>
      </c>
      <c r="D10" s="168">
        <v>0</v>
      </c>
      <c r="E10" s="168">
        <v>99</v>
      </c>
      <c r="F10" s="168">
        <v>1.5</v>
      </c>
      <c r="G10" s="208">
        <v>0.53667801618576005</v>
      </c>
      <c r="H10" s="207">
        <v>4.9127502441406197</v>
      </c>
      <c r="I10" s="168">
        <v>10</v>
      </c>
      <c r="J10" s="168">
        <v>520839</v>
      </c>
      <c r="L10" s="179" t="s">
        <v>197</v>
      </c>
      <c r="M10" s="180" t="s">
        <v>192</v>
      </c>
      <c r="N10" s="180" t="s">
        <v>188</v>
      </c>
      <c r="O10" s="181" t="s">
        <v>114</v>
      </c>
    </row>
    <row r="11" spans="1:15" ht="27" x14ac:dyDescent="0.25">
      <c r="A11" s="168">
        <v>360</v>
      </c>
      <c r="B11" s="169">
        <v>213.72099304199199</v>
      </c>
      <c r="C11" s="207">
        <v>5</v>
      </c>
      <c r="D11" s="168">
        <v>0</v>
      </c>
      <c r="E11" s="168">
        <v>99</v>
      </c>
      <c r="F11" s="168">
        <v>1.5</v>
      </c>
      <c r="G11" s="208">
        <v>1.17125797271729</v>
      </c>
      <c r="H11" s="207">
        <v>26.9387397766113</v>
      </c>
      <c r="I11" s="168">
        <v>10</v>
      </c>
      <c r="J11" s="168">
        <v>520842</v>
      </c>
      <c r="L11" s="179" t="s">
        <v>198</v>
      </c>
      <c r="M11" s="180" t="s">
        <v>192</v>
      </c>
      <c r="N11" s="180" t="s">
        <v>188</v>
      </c>
      <c r="O11" s="181" t="s">
        <v>114</v>
      </c>
    </row>
    <row r="12" spans="1:15" ht="21" x14ac:dyDescent="0.25">
      <c r="A12" s="168">
        <v>360</v>
      </c>
      <c r="B12" s="169">
        <v>5.4530000686645499</v>
      </c>
      <c r="C12" s="207">
        <v>5</v>
      </c>
      <c r="D12" s="168">
        <v>0</v>
      </c>
      <c r="E12" s="168">
        <v>99</v>
      </c>
      <c r="F12" s="168">
        <v>1.5</v>
      </c>
      <c r="G12" s="208">
        <v>2.7905240058898899</v>
      </c>
      <c r="H12" s="207">
        <v>1.1089612245559699</v>
      </c>
      <c r="I12" s="168">
        <v>10</v>
      </c>
      <c r="J12" s="168">
        <v>520849</v>
      </c>
      <c r="L12" s="179" t="s">
        <v>199</v>
      </c>
      <c r="M12" s="180" t="s">
        <v>192</v>
      </c>
      <c r="N12" s="180" t="s">
        <v>188</v>
      </c>
      <c r="O12" s="181" t="s">
        <v>114</v>
      </c>
    </row>
    <row r="13" spans="1:15" ht="21" x14ac:dyDescent="0.25">
      <c r="A13" s="168">
        <v>360</v>
      </c>
      <c r="B13" s="169">
        <v>15.585000038146999</v>
      </c>
      <c r="C13" s="207">
        <v>10</v>
      </c>
      <c r="D13" s="168">
        <v>0</v>
      </c>
      <c r="E13" s="168">
        <v>99</v>
      </c>
      <c r="F13" s="168">
        <v>1.5</v>
      </c>
      <c r="G13" s="208">
        <v>0.85012727975845304</v>
      </c>
      <c r="H13" s="207">
        <v>3.3575496673584002</v>
      </c>
      <c r="I13" s="168">
        <v>10</v>
      </c>
      <c r="J13" s="168">
        <v>520911</v>
      </c>
      <c r="L13" s="179" t="s">
        <v>200</v>
      </c>
      <c r="M13" s="180" t="s">
        <v>192</v>
      </c>
      <c r="N13" s="180" t="s">
        <v>188</v>
      </c>
      <c r="O13" s="181" t="s">
        <v>114</v>
      </c>
    </row>
    <row r="14" spans="1:15" ht="27" x14ac:dyDescent="0.25">
      <c r="A14" s="168">
        <v>360</v>
      </c>
      <c r="B14" s="169">
        <v>42.540000915527301</v>
      </c>
      <c r="C14" s="207">
        <v>5</v>
      </c>
      <c r="D14" s="168">
        <v>0</v>
      </c>
      <c r="E14" s="168">
        <v>99</v>
      </c>
      <c r="F14" s="168">
        <v>1.5</v>
      </c>
      <c r="G14" s="208">
        <v>0.98294448852539096</v>
      </c>
      <c r="H14" s="207">
        <v>5.0695104598998997</v>
      </c>
      <c r="I14" s="168">
        <v>10</v>
      </c>
      <c r="J14" s="168">
        <v>520912</v>
      </c>
      <c r="L14" s="179" t="s">
        <v>201</v>
      </c>
      <c r="M14" s="180" t="s">
        <v>192</v>
      </c>
      <c r="N14" s="180" t="s">
        <v>188</v>
      </c>
      <c r="O14" s="181" t="s">
        <v>114</v>
      </c>
    </row>
    <row r="15" spans="1:15" ht="21" x14ac:dyDescent="0.25">
      <c r="A15" s="168">
        <v>360</v>
      </c>
      <c r="B15" s="169">
        <v>85.567001342773395</v>
      </c>
      <c r="C15" s="207">
        <v>5</v>
      </c>
      <c r="D15" s="168">
        <v>0</v>
      </c>
      <c r="E15" s="168">
        <v>99</v>
      </c>
      <c r="F15" s="168">
        <v>1.5</v>
      </c>
      <c r="G15" s="208">
        <v>0.52964627742767301</v>
      </c>
      <c r="H15" s="207">
        <v>8.2418718338012695</v>
      </c>
      <c r="I15" s="168">
        <v>10</v>
      </c>
      <c r="J15" s="168">
        <v>520919</v>
      </c>
      <c r="L15" s="179" t="s">
        <v>202</v>
      </c>
      <c r="M15" s="180" t="s">
        <v>192</v>
      </c>
      <c r="N15" s="180" t="s">
        <v>188</v>
      </c>
      <c r="O15" s="181" t="s">
        <v>114</v>
      </c>
    </row>
    <row r="16" spans="1:15" ht="21" x14ac:dyDescent="0.25">
      <c r="A16" s="168">
        <v>360</v>
      </c>
      <c r="B16" s="169">
        <v>0.52300000190734897</v>
      </c>
      <c r="C16" s="207">
        <v>5</v>
      </c>
      <c r="D16" s="168">
        <v>0</v>
      </c>
      <c r="E16" s="168">
        <v>99</v>
      </c>
      <c r="F16" s="168">
        <v>1.5</v>
      </c>
      <c r="G16" s="208">
        <v>0.59040957689285301</v>
      </c>
      <c r="H16" s="207">
        <v>5.09258285164833E-2</v>
      </c>
      <c r="I16" s="168">
        <v>12</v>
      </c>
      <c r="J16" s="168">
        <v>520921</v>
      </c>
      <c r="L16" s="179" t="s">
        <v>203</v>
      </c>
      <c r="M16" s="180" t="s">
        <v>192</v>
      </c>
      <c r="N16" s="180" t="s">
        <v>188</v>
      </c>
      <c r="O16" s="181" t="s">
        <v>114</v>
      </c>
    </row>
    <row r="17" spans="1:15" ht="21" x14ac:dyDescent="0.25">
      <c r="A17" s="168">
        <v>360</v>
      </c>
      <c r="B17" s="169">
        <v>7.5770001411437997</v>
      </c>
      <c r="C17" s="207">
        <v>5</v>
      </c>
      <c r="D17" s="168">
        <v>0</v>
      </c>
      <c r="E17" s="168">
        <v>99</v>
      </c>
      <c r="F17" s="168">
        <v>1.5</v>
      </c>
      <c r="G17" s="208">
        <v>1.7038209438323999</v>
      </c>
      <c r="H17" s="207">
        <v>1.1389000415802</v>
      </c>
      <c r="I17" s="168">
        <v>12</v>
      </c>
      <c r="J17" s="168">
        <v>520929</v>
      </c>
      <c r="L17" s="179" t="s">
        <v>204</v>
      </c>
      <c r="M17" s="180" t="s">
        <v>192</v>
      </c>
      <c r="N17" s="180" t="s">
        <v>188</v>
      </c>
      <c r="O17" s="181" t="s">
        <v>114</v>
      </c>
    </row>
    <row r="18" spans="1:15" ht="21" x14ac:dyDescent="0.25">
      <c r="A18" s="168">
        <v>360</v>
      </c>
      <c r="B18" s="169">
        <v>18.709999084472699</v>
      </c>
      <c r="C18" s="207">
        <v>5</v>
      </c>
      <c r="D18" s="168">
        <v>0</v>
      </c>
      <c r="E18" s="168">
        <v>99</v>
      </c>
      <c r="F18" s="168">
        <v>1.5</v>
      </c>
      <c r="G18" s="208">
        <v>0.89791959524154696</v>
      </c>
      <c r="H18" s="207">
        <v>2.1192469596862802</v>
      </c>
      <c r="I18" s="168">
        <v>10</v>
      </c>
      <c r="J18" s="168">
        <v>520931</v>
      </c>
      <c r="L18" s="179" t="s">
        <v>205</v>
      </c>
      <c r="M18" s="180" t="s">
        <v>192</v>
      </c>
      <c r="N18" s="180" t="s">
        <v>188</v>
      </c>
      <c r="O18" s="181" t="s">
        <v>114</v>
      </c>
    </row>
    <row r="19" spans="1:15" ht="27" x14ac:dyDescent="0.25">
      <c r="A19" s="168">
        <v>360</v>
      </c>
      <c r="B19" s="169">
        <v>208.04200744628901</v>
      </c>
      <c r="C19" s="207">
        <v>5</v>
      </c>
      <c r="D19" s="168">
        <v>0</v>
      </c>
      <c r="E19" s="168">
        <v>99</v>
      </c>
      <c r="F19" s="168">
        <v>1.5</v>
      </c>
      <c r="G19" s="208">
        <v>1.2021210193634</v>
      </c>
      <c r="H19" s="207">
        <v>26.571653366088899</v>
      </c>
      <c r="I19" s="168">
        <v>10</v>
      </c>
      <c r="J19" s="168">
        <v>520932</v>
      </c>
      <c r="L19" s="179" t="s">
        <v>206</v>
      </c>
      <c r="M19" s="180" t="s">
        <v>192</v>
      </c>
      <c r="N19" s="180" t="s">
        <v>188</v>
      </c>
      <c r="O19" s="181" t="s">
        <v>114</v>
      </c>
    </row>
    <row r="20" spans="1:15" ht="21" x14ac:dyDescent="0.25">
      <c r="A20" s="168">
        <v>360</v>
      </c>
      <c r="B20" s="169">
        <v>209.12600708007801</v>
      </c>
      <c r="C20" s="207">
        <v>5</v>
      </c>
      <c r="D20" s="168">
        <v>0</v>
      </c>
      <c r="E20" s="168">
        <v>99</v>
      </c>
      <c r="F20" s="168">
        <v>1.5</v>
      </c>
      <c r="G20" s="208">
        <v>1.37182605266571</v>
      </c>
      <c r="H20" s="207">
        <v>28.4151496887207</v>
      </c>
      <c r="I20" s="168">
        <v>10</v>
      </c>
      <c r="J20" s="168">
        <v>520939</v>
      </c>
      <c r="L20" s="179" t="s">
        <v>207</v>
      </c>
      <c r="M20" s="180" t="s">
        <v>192</v>
      </c>
      <c r="N20" s="180" t="s">
        <v>188</v>
      </c>
      <c r="O20" s="181" t="s">
        <v>114</v>
      </c>
    </row>
    <row r="21" spans="1:15" ht="21" x14ac:dyDescent="0.25">
      <c r="A21" s="168">
        <v>360</v>
      </c>
      <c r="B21" s="169">
        <v>727.17498779296898</v>
      </c>
      <c r="C21" s="207">
        <v>5</v>
      </c>
      <c r="D21" s="168">
        <v>0</v>
      </c>
      <c r="E21" s="168">
        <v>99</v>
      </c>
      <c r="F21" s="168">
        <v>1.5</v>
      </c>
      <c r="G21" s="208">
        <v>1.6344312429428101</v>
      </c>
      <c r="H21" s="207">
        <v>108.28483581543</v>
      </c>
      <c r="I21" s="168">
        <v>10</v>
      </c>
      <c r="J21" s="168">
        <v>520942</v>
      </c>
      <c r="L21" s="179" t="s">
        <v>208</v>
      </c>
      <c r="M21" s="180" t="s">
        <v>192</v>
      </c>
      <c r="N21" s="180" t="s">
        <v>188</v>
      </c>
      <c r="O21" s="181" t="s">
        <v>114</v>
      </c>
    </row>
    <row r="22" spans="1:15" ht="21" x14ac:dyDescent="0.25">
      <c r="A22" s="168">
        <v>360</v>
      </c>
      <c r="B22" s="169">
        <v>11.8079996109009</v>
      </c>
      <c r="C22" s="207">
        <v>5</v>
      </c>
      <c r="D22" s="168">
        <v>0</v>
      </c>
      <c r="E22" s="168">
        <v>99</v>
      </c>
      <c r="F22" s="168">
        <v>1.5</v>
      </c>
      <c r="G22" s="208">
        <v>1.2023110389709499</v>
      </c>
      <c r="H22" s="207">
        <v>1.5027574300766</v>
      </c>
      <c r="I22" s="168">
        <v>10</v>
      </c>
      <c r="J22" s="168">
        <v>520951</v>
      </c>
      <c r="L22" s="179" t="s">
        <v>209</v>
      </c>
      <c r="M22" s="180" t="s">
        <v>192</v>
      </c>
      <c r="N22" s="180" t="s">
        <v>188</v>
      </c>
      <c r="O22" s="181" t="s">
        <v>114</v>
      </c>
    </row>
    <row r="23" spans="1:15" ht="21" x14ac:dyDescent="0.25">
      <c r="A23" s="168">
        <v>360</v>
      </c>
      <c r="B23" s="169">
        <v>1198.78698730469</v>
      </c>
      <c r="C23" s="207">
        <v>5</v>
      </c>
      <c r="D23" s="168">
        <v>0</v>
      </c>
      <c r="E23" s="168">
        <v>99</v>
      </c>
      <c r="F23" s="168">
        <v>1.5</v>
      </c>
      <c r="G23" s="208">
        <v>1.9030790328979501</v>
      </c>
      <c r="H23" s="207">
        <v>151.73593139648401</v>
      </c>
      <c r="I23" s="168">
        <v>12</v>
      </c>
      <c r="J23" s="168">
        <v>521011</v>
      </c>
      <c r="L23" s="179" t="s">
        <v>210</v>
      </c>
      <c r="M23" s="180" t="s">
        <v>192</v>
      </c>
      <c r="N23" s="180" t="s">
        <v>188</v>
      </c>
      <c r="O23" s="181" t="s">
        <v>114</v>
      </c>
    </row>
    <row r="24" spans="1:15" ht="21" x14ac:dyDescent="0.25">
      <c r="A24" s="168">
        <v>360</v>
      </c>
      <c r="B24" s="169">
        <v>268.39599609375</v>
      </c>
      <c r="C24" s="207">
        <v>5</v>
      </c>
      <c r="D24" s="168">
        <v>0</v>
      </c>
      <c r="E24" s="168">
        <v>99</v>
      </c>
      <c r="F24" s="168">
        <v>1.5</v>
      </c>
      <c r="G24" s="208">
        <v>1.4111980199813801</v>
      </c>
      <c r="H24" s="207">
        <v>32.449085235595703</v>
      </c>
      <c r="I24" s="168">
        <v>14</v>
      </c>
      <c r="J24" s="168">
        <v>521021</v>
      </c>
      <c r="L24" s="179" t="s">
        <v>211</v>
      </c>
      <c r="M24" s="180" t="s">
        <v>192</v>
      </c>
      <c r="N24" s="180" t="s">
        <v>188</v>
      </c>
      <c r="O24" s="181" t="s">
        <v>114</v>
      </c>
    </row>
    <row r="25" spans="1:15" ht="21" x14ac:dyDescent="0.25">
      <c r="A25" s="168">
        <v>360</v>
      </c>
      <c r="B25" s="169">
        <v>1224.77294921875</v>
      </c>
      <c r="C25" s="207">
        <v>5</v>
      </c>
      <c r="D25" s="168">
        <v>0</v>
      </c>
      <c r="E25" s="168">
        <v>99</v>
      </c>
      <c r="F25" s="168">
        <v>1.5</v>
      </c>
      <c r="G25" s="208">
        <v>0.45008504390716603</v>
      </c>
      <c r="H25" s="207">
        <v>54.440319061279297</v>
      </c>
      <c r="I25" s="168">
        <v>14</v>
      </c>
      <c r="J25" s="168">
        <v>521029</v>
      </c>
      <c r="L25" s="179" t="s">
        <v>212</v>
      </c>
      <c r="M25" s="180" t="s">
        <v>192</v>
      </c>
      <c r="N25" s="180" t="s">
        <v>188</v>
      </c>
      <c r="O25" s="181" t="s">
        <v>114</v>
      </c>
    </row>
    <row r="26" spans="1:15" ht="21" x14ac:dyDescent="0.25">
      <c r="A26" s="168">
        <v>360</v>
      </c>
      <c r="B26" s="169">
        <v>869.13397216796898</v>
      </c>
      <c r="C26" s="207">
        <v>5</v>
      </c>
      <c r="D26" s="168">
        <v>0</v>
      </c>
      <c r="E26" s="168">
        <v>99</v>
      </c>
      <c r="F26" s="168">
        <v>1.5</v>
      </c>
      <c r="G26" s="208">
        <v>1.8101789951324501</v>
      </c>
      <c r="H26" s="207">
        <v>135.10690307617199</v>
      </c>
      <c r="I26" s="168">
        <v>10</v>
      </c>
      <c r="J26" s="168">
        <v>521031</v>
      </c>
      <c r="L26" s="179" t="s">
        <v>213</v>
      </c>
      <c r="M26" s="180" t="s">
        <v>192</v>
      </c>
      <c r="N26" s="180" t="s">
        <v>188</v>
      </c>
      <c r="O26" s="181" t="s">
        <v>114</v>
      </c>
    </row>
    <row r="27" spans="1:15" ht="21" x14ac:dyDescent="0.25">
      <c r="A27" s="168">
        <v>360</v>
      </c>
      <c r="B27" s="169">
        <v>1194.07702636719</v>
      </c>
      <c r="C27" s="207">
        <v>5</v>
      </c>
      <c r="D27" s="168">
        <v>0</v>
      </c>
      <c r="E27" s="168">
        <v>99</v>
      </c>
      <c r="F27" s="168">
        <v>1.5</v>
      </c>
      <c r="G27" s="208">
        <v>1.10054802894592</v>
      </c>
      <c r="H27" s="207">
        <v>142.01083374023401</v>
      </c>
      <c r="I27" s="168">
        <v>10</v>
      </c>
      <c r="J27" s="168">
        <v>521041</v>
      </c>
      <c r="L27" s="179" t="s">
        <v>214</v>
      </c>
      <c r="M27" s="180" t="s">
        <v>192</v>
      </c>
      <c r="N27" s="180" t="s">
        <v>188</v>
      </c>
      <c r="O27" s="181" t="s">
        <v>114</v>
      </c>
    </row>
    <row r="28" spans="1:15" ht="21" x14ac:dyDescent="0.25">
      <c r="A28" s="168">
        <v>360</v>
      </c>
      <c r="B28" s="169">
        <v>8.3500003814697301</v>
      </c>
      <c r="C28" s="207">
        <v>5</v>
      </c>
      <c r="D28" s="168">
        <v>0</v>
      </c>
      <c r="E28" s="168">
        <v>99</v>
      </c>
      <c r="F28" s="168">
        <v>1.5</v>
      </c>
      <c r="G28" s="208">
        <v>0.92939960956573497</v>
      </c>
      <c r="H28" s="207">
        <v>0.95603919029235795</v>
      </c>
      <c r="I28" s="168">
        <v>10</v>
      </c>
      <c r="J28" s="168">
        <v>521131</v>
      </c>
      <c r="L28" s="179" t="s">
        <v>215</v>
      </c>
      <c r="M28" s="180" t="s">
        <v>192</v>
      </c>
      <c r="N28" s="180" t="s">
        <v>188</v>
      </c>
      <c r="O28" s="181" t="s">
        <v>114</v>
      </c>
    </row>
    <row r="29" spans="1:15" ht="21" x14ac:dyDescent="0.25">
      <c r="A29" s="168">
        <v>360</v>
      </c>
      <c r="B29" s="169">
        <v>10.8730001449585</v>
      </c>
      <c r="C29" s="207">
        <v>5</v>
      </c>
      <c r="D29" s="168">
        <v>0</v>
      </c>
      <c r="E29" s="168">
        <v>99</v>
      </c>
      <c r="F29" s="168">
        <v>1.5</v>
      </c>
      <c r="G29" s="208">
        <v>1.1156100034713701</v>
      </c>
      <c r="H29" s="207">
        <v>1.34227311611176</v>
      </c>
      <c r="I29" s="168">
        <v>10</v>
      </c>
      <c r="J29" s="168">
        <v>521139</v>
      </c>
      <c r="L29" s="179" t="s">
        <v>216</v>
      </c>
      <c r="M29" s="180" t="s">
        <v>192</v>
      </c>
      <c r="N29" s="180" t="s">
        <v>188</v>
      </c>
      <c r="O29" s="181" t="s">
        <v>114</v>
      </c>
    </row>
    <row r="33" spans="1:9" ht="21" x14ac:dyDescent="0.35">
      <c r="A33" s="209" t="s">
        <v>219</v>
      </c>
      <c r="B33" s="14"/>
      <c r="C33" s="14"/>
      <c r="D33" s="14"/>
      <c r="E33" s="14"/>
      <c r="F33" s="14"/>
      <c r="G33" s="14"/>
      <c r="H33" s="14"/>
      <c r="I33" s="14"/>
    </row>
    <row r="34" spans="1:9" ht="90" x14ac:dyDescent="0.25">
      <c r="A34" s="186" t="s">
        <v>164</v>
      </c>
      <c r="B34" s="186" t="s">
        <v>154</v>
      </c>
      <c r="C34" s="186" t="s">
        <v>220</v>
      </c>
      <c r="D34" s="186" t="s">
        <v>166</v>
      </c>
      <c r="E34" s="186" t="s">
        <v>167</v>
      </c>
      <c r="F34" s="186" t="s">
        <v>169</v>
      </c>
      <c r="G34" s="210"/>
      <c r="H34" s="210"/>
      <c r="I34" s="210"/>
    </row>
    <row r="35" spans="1:9" ht="45" x14ac:dyDescent="0.25">
      <c r="A35" s="187" t="s">
        <v>189</v>
      </c>
      <c r="B35" s="11" t="s">
        <v>113</v>
      </c>
      <c r="C35" s="188">
        <f>H4/1000</f>
        <v>5.4385768890380902E-2</v>
      </c>
      <c r="D35" s="188">
        <f>(C35*1000000*10391)/1000000000</f>
        <v>0.56512252453994793</v>
      </c>
      <c r="E35" s="188">
        <f>D35/1.082</f>
        <v>0.52229438497222547</v>
      </c>
      <c r="F35" s="188">
        <f>E35</f>
        <v>0.52229438497222547</v>
      </c>
      <c r="G35" s="14"/>
      <c r="H35" s="14"/>
      <c r="I35" s="14"/>
    </row>
    <row r="36" spans="1:9" x14ac:dyDescent="0.25">
      <c r="A36" s="11" t="s">
        <v>221</v>
      </c>
      <c r="B36" s="11" t="s">
        <v>114</v>
      </c>
      <c r="C36" s="188">
        <f>SUM(H5:H29)/1000</f>
        <v>1.5850333471074696</v>
      </c>
      <c r="D36" s="188">
        <f t="shared" ref="D36" si="0">(C36*1000000*10391)/1000000000</f>
        <v>16.470081509793715</v>
      </c>
      <c r="E36" s="188">
        <f t="shared" ref="E36" si="1">D36/1.082</f>
        <v>15.221886792785318</v>
      </c>
      <c r="F36" s="188">
        <f>E36</f>
        <v>15.221886792785318</v>
      </c>
      <c r="G36" s="14"/>
      <c r="H36" s="14"/>
      <c r="I36" s="14"/>
    </row>
    <row r="37" spans="1:9" x14ac:dyDescent="0.25">
      <c r="A37" s="14"/>
      <c r="B37" s="14"/>
      <c r="C37" s="14"/>
      <c r="D37" s="14"/>
      <c r="E37" s="14"/>
      <c r="F37" s="14"/>
      <c r="G37" s="14"/>
      <c r="H37" s="14"/>
      <c r="I37" s="14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14"/>
    </row>
    <row r="39" spans="1:9" x14ac:dyDescent="0.25">
      <c r="A39" s="14"/>
      <c r="B39" s="14"/>
      <c r="C39" s="14"/>
      <c r="D39" s="14"/>
      <c r="E39" s="14"/>
      <c r="F39" s="14"/>
      <c r="G39" s="14"/>
      <c r="H39" s="14"/>
      <c r="I39" s="14"/>
    </row>
    <row r="40" spans="1:9" ht="21" x14ac:dyDescent="0.35">
      <c r="A40" s="209" t="s">
        <v>222</v>
      </c>
      <c r="B40" s="211"/>
      <c r="C40" s="14"/>
      <c r="D40" s="14"/>
      <c r="E40" s="14"/>
      <c r="F40" s="14"/>
      <c r="G40" s="14"/>
      <c r="H40" s="14"/>
      <c r="I40" s="14"/>
    </row>
    <row r="41" spans="1:9" x14ac:dyDescent="0.25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25">
      <c r="A42" s="190" t="s">
        <v>172</v>
      </c>
      <c r="B42" s="191"/>
      <c r="C42" s="191"/>
      <c r="D42" s="191"/>
      <c r="E42" s="191"/>
      <c r="F42" s="191" t="s">
        <v>173</v>
      </c>
      <c r="G42" s="191"/>
      <c r="H42" s="191"/>
      <c r="I42" s="192"/>
    </row>
    <row r="43" spans="1:9" x14ac:dyDescent="0.25">
      <c r="A43" s="193"/>
      <c r="B43" s="194" t="s">
        <v>128</v>
      </c>
      <c r="C43" s="194" t="s">
        <v>129</v>
      </c>
      <c r="D43" s="194" t="s">
        <v>130</v>
      </c>
      <c r="E43" s="195"/>
      <c r="F43" s="194" t="s">
        <v>128</v>
      </c>
      <c r="G43" s="194" t="s">
        <v>129</v>
      </c>
      <c r="H43" s="194" t="s">
        <v>130</v>
      </c>
      <c r="I43" s="196"/>
    </row>
    <row r="44" spans="1:9" x14ac:dyDescent="0.25">
      <c r="A44" s="193" t="s">
        <v>128</v>
      </c>
      <c r="B44" s="197">
        <f>'Unit 3'!D3</f>
        <v>27.46326769151921</v>
      </c>
      <c r="C44" s="185">
        <v>0</v>
      </c>
      <c r="D44" s="185">
        <v>0</v>
      </c>
      <c r="E44" s="194" t="s">
        <v>128</v>
      </c>
      <c r="F44" s="198">
        <f>'Unit 3'!B81</f>
        <v>1.1210265557422769</v>
      </c>
      <c r="G44" s="198">
        <f>'Unit 3'!C81</f>
        <v>0.29807132818561205</v>
      </c>
      <c r="H44" s="198">
        <f>'Unit 3'!D81</f>
        <v>0.29994990033923502</v>
      </c>
      <c r="I44" s="196"/>
    </row>
    <row r="45" spans="1:9" x14ac:dyDescent="0.25">
      <c r="A45" s="193" t="s">
        <v>129</v>
      </c>
      <c r="B45" s="185">
        <v>0</v>
      </c>
      <c r="C45" s="197">
        <f>'Unit 3'!D4</f>
        <v>2.8535610934836422</v>
      </c>
      <c r="D45" s="185">
        <v>0</v>
      </c>
      <c r="E45" s="194" t="s">
        <v>129</v>
      </c>
      <c r="F45" s="198">
        <f>'Unit 3'!B82</f>
        <v>0.80412965204980158</v>
      </c>
      <c r="G45" s="198">
        <f>'Unit 3'!C82</f>
        <v>1.470667880248814</v>
      </c>
      <c r="H45" s="198">
        <f>'Unit 3'!D82</f>
        <v>0.89744554282223254</v>
      </c>
      <c r="I45" s="196"/>
    </row>
    <row r="46" spans="1:9" x14ac:dyDescent="0.25">
      <c r="A46" s="193" t="s">
        <v>130</v>
      </c>
      <c r="B46" s="185">
        <v>0</v>
      </c>
      <c r="C46" s="185">
        <v>0</v>
      </c>
      <c r="D46" s="197">
        <f>'Unit 3'!D5</f>
        <v>6.8100257514234404</v>
      </c>
      <c r="E46" s="194" t="s">
        <v>130</v>
      </c>
      <c r="F46" s="198">
        <f>'Unit 3'!B83</f>
        <v>0.91858546578039679</v>
      </c>
      <c r="G46" s="198">
        <f>'Unit 3'!C83</f>
        <v>0.77838162831144764</v>
      </c>
      <c r="H46" s="198">
        <f>'Unit 3'!D83</f>
        <v>1.8010537426382573</v>
      </c>
      <c r="I46" s="196"/>
    </row>
    <row r="47" spans="1:9" x14ac:dyDescent="0.25">
      <c r="A47" s="193"/>
      <c r="B47" s="195"/>
      <c r="C47" s="195"/>
      <c r="D47" s="195"/>
      <c r="E47" s="195"/>
      <c r="F47" s="195"/>
      <c r="G47" s="195"/>
      <c r="H47" s="195"/>
      <c r="I47" s="196"/>
    </row>
    <row r="48" spans="1:9" x14ac:dyDescent="0.25">
      <c r="A48" s="193" t="s">
        <v>174</v>
      </c>
      <c r="B48" s="195"/>
      <c r="C48" s="195"/>
      <c r="D48" s="195"/>
      <c r="E48" s="195"/>
      <c r="F48" s="195" t="s">
        <v>175</v>
      </c>
      <c r="G48" s="195"/>
      <c r="H48" s="195" t="s">
        <v>133</v>
      </c>
      <c r="I48" s="196"/>
    </row>
    <row r="49" spans="1:9" x14ac:dyDescent="0.25">
      <c r="A49" s="193"/>
      <c r="B49" s="194" t="s">
        <v>128</v>
      </c>
      <c r="C49" s="194" t="s">
        <v>129</v>
      </c>
      <c r="D49" s="194" t="s">
        <v>130</v>
      </c>
      <c r="E49" s="195"/>
      <c r="F49" s="195"/>
      <c r="G49" s="195"/>
      <c r="H49" s="195"/>
      <c r="I49" s="196"/>
    </row>
    <row r="50" spans="1:9" x14ac:dyDescent="0.25">
      <c r="A50" s="193" t="s">
        <v>128</v>
      </c>
      <c r="B50" s="197">
        <f t="array" ref="B50:D52">MMULT(B44:D46,F44:H46)</f>
        <v>30.787052389651933</v>
      </c>
      <c r="C50" s="197">
        <v>8.1860126771281383</v>
      </c>
      <c r="D50" s="197">
        <v>8.2376044070609193</v>
      </c>
      <c r="E50" s="194" t="s">
        <v>128</v>
      </c>
      <c r="F50" s="198">
        <f>F35</f>
        <v>0.52229438497222547</v>
      </c>
      <c r="G50" s="194" t="s">
        <v>128</v>
      </c>
      <c r="H50" s="197">
        <f t="array" ref="H50:H52">MMULT(B50:D52,F50:F52)</f>
        <v>140.68646284851093</v>
      </c>
      <c r="I50" s="196"/>
    </row>
    <row r="51" spans="1:9" x14ac:dyDescent="0.25">
      <c r="A51" s="193" t="s">
        <v>129</v>
      </c>
      <c r="B51" s="197">
        <v>2.2946330892058526</v>
      </c>
      <c r="C51" s="197">
        <v>4.1966406445140763</v>
      </c>
      <c r="D51" s="197">
        <v>2.5609156845178309</v>
      </c>
      <c r="E51" s="194" t="s">
        <v>129</v>
      </c>
      <c r="F51" s="198">
        <f>F36</f>
        <v>15.221886792785318</v>
      </c>
      <c r="G51" s="194" t="s">
        <v>129</v>
      </c>
      <c r="H51" s="197">
        <v>65.079262778858578</v>
      </c>
      <c r="I51" s="196"/>
    </row>
    <row r="52" spans="1:9" x14ac:dyDescent="0.25">
      <c r="A52" s="193" t="s">
        <v>130</v>
      </c>
      <c r="B52" s="197">
        <v>6.255590676847798</v>
      </c>
      <c r="C52" s="197">
        <v>5.3007989332358676</v>
      </c>
      <c r="D52" s="197">
        <v>12.265222367064098</v>
      </c>
      <c r="E52" s="194" t="s">
        <v>130</v>
      </c>
      <c r="F52" s="185">
        <v>0</v>
      </c>
      <c r="G52" s="194" t="s">
        <v>130</v>
      </c>
      <c r="H52" s="197">
        <v>83.955421158235765</v>
      </c>
      <c r="I52" s="196"/>
    </row>
    <row r="53" spans="1:9" x14ac:dyDescent="0.25">
      <c r="A53" s="199"/>
      <c r="B53" s="200"/>
      <c r="C53" s="200"/>
      <c r="D53" s="200"/>
      <c r="E53" s="200"/>
      <c r="F53" s="200"/>
      <c r="G53" s="200" t="s">
        <v>149</v>
      </c>
      <c r="H53" s="197">
        <f>SUM(H50:H52)</f>
        <v>289.72114678560524</v>
      </c>
      <c r="I53" s="201"/>
    </row>
  </sheetData>
  <pageMargins left="0.7" right="0.7" top="0.75" bottom="0.75" header="0.3" footer="0.3"/>
  <pageSetup paperSize="9" orientation="portrait" verticalDpi="0" r:id="rId1"/>
  <ignoredErrors>
    <ignoredError sqref="C36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5"/>
  <sheetViews>
    <sheetView workbookViewId="0">
      <selection activeCell="A30" sqref="A30"/>
    </sheetView>
  </sheetViews>
  <sheetFormatPr defaultRowHeight="15" x14ac:dyDescent="0.25"/>
  <cols>
    <col min="1" max="1" width="39.140625" style="14" customWidth="1"/>
    <col min="2" max="2" width="27.28515625" style="14" customWidth="1"/>
    <col min="3" max="3" width="22" style="14" customWidth="1"/>
    <col min="4" max="4" width="22.140625" style="14" customWidth="1"/>
    <col min="5" max="5" width="15.140625" style="14" customWidth="1"/>
    <col min="6" max="6" width="14.7109375" style="14" customWidth="1"/>
    <col min="7" max="7" width="15.140625" style="14" customWidth="1"/>
    <col min="8" max="8" width="23.28515625" style="14" customWidth="1"/>
    <col min="9" max="9" width="17.7109375" style="14" customWidth="1"/>
    <col min="10" max="10" width="23.7109375" style="14" customWidth="1"/>
    <col min="11" max="11" width="19.42578125" style="14" customWidth="1"/>
    <col min="12" max="12" width="14.85546875" style="14" customWidth="1"/>
    <col min="13" max="13" width="15.5703125" style="14" customWidth="1"/>
    <col min="14" max="14" width="15.85546875" style="14" customWidth="1"/>
    <col min="15" max="16" width="9.5703125" style="14" bestFit="1" customWidth="1"/>
    <col min="17" max="22" width="9.28515625" style="14" bestFit="1" customWidth="1"/>
    <col min="23" max="23" width="9.85546875" style="14" customWidth="1"/>
    <col min="24" max="24" width="11.140625" style="14" customWidth="1"/>
    <col min="25" max="25" width="18.5703125" style="14" customWidth="1"/>
    <col min="26" max="16384" width="9.140625" style="14"/>
  </cols>
  <sheetData>
    <row r="1" spans="1:27" ht="33.75" customHeight="1" x14ac:dyDescent="0.35">
      <c r="A1" s="307" t="s">
        <v>277</v>
      </c>
      <c r="B1" s="212"/>
      <c r="C1" s="212"/>
      <c r="D1" s="212"/>
    </row>
    <row r="2" spans="1:27" ht="15.75" thickBot="1" x14ac:dyDescent="0.3"/>
    <row r="3" spans="1:27" ht="48.75" customHeight="1" thickBot="1" x14ac:dyDescent="0.3">
      <c r="A3" s="213"/>
      <c r="B3" s="304" t="s">
        <v>21</v>
      </c>
      <c r="C3" s="305" t="s">
        <v>22</v>
      </c>
      <c r="D3" s="305" t="s">
        <v>274</v>
      </c>
      <c r="E3" s="305" t="s">
        <v>23</v>
      </c>
      <c r="F3" s="305" t="s">
        <v>24</v>
      </c>
      <c r="G3" s="304" t="s">
        <v>25</v>
      </c>
      <c r="H3" s="305" t="s">
        <v>26</v>
      </c>
      <c r="I3" s="305" t="s">
        <v>27</v>
      </c>
      <c r="J3" s="305" t="s">
        <v>28</v>
      </c>
      <c r="K3" s="305" t="s">
        <v>29</v>
      </c>
      <c r="L3" s="305" t="s">
        <v>223</v>
      </c>
      <c r="M3" s="305" t="s">
        <v>30</v>
      </c>
      <c r="N3" s="304" t="s">
        <v>31</v>
      </c>
      <c r="O3" s="305" t="s">
        <v>32</v>
      </c>
      <c r="P3" s="305" t="s">
        <v>33</v>
      </c>
      <c r="Q3" s="305" t="s">
        <v>34</v>
      </c>
      <c r="R3" s="305" t="s">
        <v>35</v>
      </c>
      <c r="S3" s="305" t="s">
        <v>36</v>
      </c>
      <c r="T3" s="305" t="s">
        <v>37</v>
      </c>
      <c r="U3" s="305" t="s">
        <v>38</v>
      </c>
      <c r="V3" s="305" t="s">
        <v>39</v>
      </c>
      <c r="W3" s="305" t="s">
        <v>40</v>
      </c>
      <c r="X3" s="306" t="s">
        <v>41</v>
      </c>
      <c r="Y3"/>
      <c r="Z3" s="17"/>
      <c r="AA3" s="17"/>
    </row>
    <row r="4" spans="1:27" x14ac:dyDescent="0.25">
      <c r="A4" s="214" t="s">
        <v>0</v>
      </c>
      <c r="B4" s="215">
        <v>19195.54</v>
      </c>
      <c r="C4" s="215">
        <v>343.88</v>
      </c>
      <c r="D4" s="215">
        <v>7389.24</v>
      </c>
      <c r="E4" s="215">
        <v>0</v>
      </c>
      <c r="F4" s="216">
        <v>675.64</v>
      </c>
      <c r="G4" s="217">
        <v>0</v>
      </c>
      <c r="H4" s="215">
        <v>0</v>
      </c>
      <c r="I4" s="215">
        <v>233960.34</v>
      </c>
      <c r="J4" s="215">
        <v>0</v>
      </c>
      <c r="K4" s="215">
        <v>0</v>
      </c>
      <c r="L4" s="215">
        <v>423.21</v>
      </c>
      <c r="M4" s="216">
        <v>771.64</v>
      </c>
      <c r="N4" s="217">
        <v>0</v>
      </c>
      <c r="O4" s="215">
        <v>0</v>
      </c>
      <c r="P4" s="215">
        <v>456.69</v>
      </c>
      <c r="Q4" s="215">
        <v>23409.05</v>
      </c>
      <c r="R4" s="215">
        <v>1794.77</v>
      </c>
      <c r="S4" s="215">
        <v>0</v>
      </c>
      <c r="T4" s="215">
        <v>69.38</v>
      </c>
      <c r="U4" s="215">
        <v>0</v>
      </c>
      <c r="V4" s="215">
        <v>0</v>
      </c>
      <c r="W4" s="215">
        <v>30296.2</v>
      </c>
      <c r="X4" s="215">
        <v>0</v>
      </c>
      <c r="Y4"/>
      <c r="Z4" s="17"/>
      <c r="AA4" s="17"/>
    </row>
    <row r="5" spans="1:27" x14ac:dyDescent="0.25">
      <c r="A5" s="224" t="s">
        <v>1</v>
      </c>
      <c r="B5" s="215">
        <v>11847.84</v>
      </c>
      <c r="C5" s="215">
        <v>12913.41</v>
      </c>
      <c r="D5" s="215">
        <v>2137.4299999999998</v>
      </c>
      <c r="E5" s="215">
        <v>2075.6799999999998</v>
      </c>
      <c r="F5" s="216">
        <v>664.15</v>
      </c>
      <c r="G5" s="217">
        <v>0</v>
      </c>
      <c r="H5" s="215">
        <v>0</v>
      </c>
      <c r="I5" s="215">
        <v>102693.46</v>
      </c>
      <c r="J5" s="215">
        <v>3005.11</v>
      </c>
      <c r="K5" s="215">
        <v>113.5</v>
      </c>
      <c r="L5" s="215">
        <v>351.74</v>
      </c>
      <c r="M5" s="216">
        <v>44908.37</v>
      </c>
      <c r="N5" s="217">
        <v>0</v>
      </c>
      <c r="O5" s="215">
        <v>0</v>
      </c>
      <c r="P5" s="215">
        <v>41.75</v>
      </c>
      <c r="Q5" s="215">
        <v>1281.76</v>
      </c>
      <c r="R5" s="215">
        <v>14.94</v>
      </c>
      <c r="S5" s="215">
        <v>1.54</v>
      </c>
      <c r="T5" s="215">
        <v>6.38</v>
      </c>
      <c r="U5" s="215">
        <v>7.0000000000000007E-2</v>
      </c>
      <c r="V5" s="215">
        <v>0</v>
      </c>
      <c r="W5" s="215">
        <v>486.38</v>
      </c>
      <c r="X5" s="215">
        <v>778.64</v>
      </c>
      <c r="Y5"/>
      <c r="Z5" s="17"/>
      <c r="AA5" s="17"/>
    </row>
    <row r="6" spans="1:27" x14ac:dyDescent="0.25">
      <c r="A6" s="224" t="s">
        <v>275</v>
      </c>
      <c r="B6" s="215">
        <v>16311.81</v>
      </c>
      <c r="C6" s="215">
        <v>4204.5</v>
      </c>
      <c r="D6" s="215">
        <v>51712.37</v>
      </c>
      <c r="E6" s="215">
        <v>0</v>
      </c>
      <c r="F6" s="216">
        <v>137.87</v>
      </c>
      <c r="G6" s="217">
        <v>0</v>
      </c>
      <c r="H6" s="215">
        <v>0</v>
      </c>
      <c r="I6" s="215">
        <v>10938.53</v>
      </c>
      <c r="J6" s="215">
        <v>10527.67</v>
      </c>
      <c r="K6" s="215">
        <v>0.01</v>
      </c>
      <c r="L6" s="215">
        <v>351.31</v>
      </c>
      <c r="M6" s="216">
        <v>377.16</v>
      </c>
      <c r="N6" s="217">
        <v>0</v>
      </c>
      <c r="O6" s="215">
        <v>0</v>
      </c>
      <c r="P6" s="215">
        <v>0</v>
      </c>
      <c r="Q6" s="215">
        <v>65763.039999999994</v>
      </c>
      <c r="R6" s="215">
        <v>5868.28</v>
      </c>
      <c r="S6" s="215">
        <v>75.349999999999994</v>
      </c>
      <c r="T6" s="215">
        <v>164.14</v>
      </c>
      <c r="U6" s="215">
        <v>0</v>
      </c>
      <c r="V6" s="215">
        <v>1.94</v>
      </c>
      <c r="W6" s="215">
        <v>11954.34</v>
      </c>
      <c r="X6" s="215">
        <v>0</v>
      </c>
      <c r="Y6"/>
      <c r="Z6" s="17"/>
      <c r="AA6" s="17"/>
    </row>
    <row r="7" spans="1:27" x14ac:dyDescent="0.25">
      <c r="A7" s="224" t="s">
        <v>2</v>
      </c>
      <c r="B7" s="215">
        <v>10.75</v>
      </c>
      <c r="C7" s="215">
        <v>71.84</v>
      </c>
      <c r="D7" s="215">
        <v>52.57</v>
      </c>
      <c r="E7" s="215">
        <v>1128.55</v>
      </c>
      <c r="F7" s="216">
        <v>138.18</v>
      </c>
      <c r="G7" s="217">
        <v>21.9</v>
      </c>
      <c r="H7" s="215">
        <v>129.62</v>
      </c>
      <c r="I7" s="215">
        <v>501.28</v>
      </c>
      <c r="J7" s="215">
        <v>102.92</v>
      </c>
      <c r="K7" s="215">
        <v>23638.21</v>
      </c>
      <c r="L7" s="215">
        <v>2548.91</v>
      </c>
      <c r="M7" s="216">
        <v>651.37</v>
      </c>
      <c r="N7" s="217">
        <v>0.02</v>
      </c>
      <c r="O7" s="215">
        <v>24478.51</v>
      </c>
      <c r="P7" s="215">
        <v>28.31</v>
      </c>
      <c r="Q7" s="215">
        <v>67.98</v>
      </c>
      <c r="R7" s="215">
        <v>10.78</v>
      </c>
      <c r="S7" s="215">
        <v>6.71</v>
      </c>
      <c r="T7" s="215">
        <v>0</v>
      </c>
      <c r="U7" s="215">
        <v>0</v>
      </c>
      <c r="V7" s="215">
        <v>19.239999999999998</v>
      </c>
      <c r="W7" s="215">
        <v>21.15</v>
      </c>
      <c r="X7" s="215">
        <v>307.08</v>
      </c>
      <c r="Y7"/>
      <c r="Z7" s="17"/>
      <c r="AA7" s="17"/>
    </row>
    <row r="8" spans="1:27" ht="15.75" thickBot="1" x14ac:dyDescent="0.3">
      <c r="A8" s="225" t="s">
        <v>3</v>
      </c>
      <c r="B8" s="218">
        <v>0</v>
      </c>
      <c r="C8" s="218">
        <v>10.3</v>
      </c>
      <c r="D8" s="218">
        <v>0</v>
      </c>
      <c r="E8" s="218">
        <v>0</v>
      </c>
      <c r="F8" s="219">
        <v>23206.74</v>
      </c>
      <c r="G8" s="220">
        <v>0</v>
      </c>
      <c r="H8" s="218">
        <v>0</v>
      </c>
      <c r="I8" s="218">
        <v>53336.57</v>
      </c>
      <c r="J8" s="218">
        <v>0.13</v>
      </c>
      <c r="K8" s="218">
        <v>0</v>
      </c>
      <c r="L8" s="218">
        <v>803.15</v>
      </c>
      <c r="M8" s="219">
        <v>49.82</v>
      </c>
      <c r="N8" s="220">
        <v>0</v>
      </c>
      <c r="O8" s="218">
        <v>0</v>
      </c>
      <c r="P8" s="218">
        <v>0</v>
      </c>
      <c r="Q8" s="218">
        <v>11307.54</v>
      </c>
      <c r="R8" s="218">
        <v>767.7</v>
      </c>
      <c r="S8" s="218">
        <v>0</v>
      </c>
      <c r="T8" s="218">
        <v>58.03</v>
      </c>
      <c r="U8" s="218">
        <v>0</v>
      </c>
      <c r="V8" s="218">
        <v>310.33</v>
      </c>
      <c r="W8" s="218">
        <v>3269.8</v>
      </c>
      <c r="X8" s="218">
        <v>0</v>
      </c>
      <c r="Y8"/>
      <c r="Z8" s="17"/>
      <c r="AA8" s="17"/>
    </row>
    <row r="9" spans="1:27" x14ac:dyDescent="0.25">
      <c r="A9" s="214" t="s">
        <v>4</v>
      </c>
      <c r="B9" s="221">
        <v>0</v>
      </c>
      <c r="C9" s="222">
        <v>0</v>
      </c>
      <c r="D9" s="222">
        <v>0</v>
      </c>
      <c r="E9" s="222">
        <v>0</v>
      </c>
      <c r="F9" s="223">
        <v>0</v>
      </c>
      <c r="G9" s="221">
        <v>64105.17</v>
      </c>
      <c r="H9" s="222">
        <v>0</v>
      </c>
      <c r="I9" s="222">
        <v>662.37</v>
      </c>
      <c r="J9" s="222">
        <v>585.57000000000005</v>
      </c>
      <c r="K9" s="222">
        <v>112.09</v>
      </c>
      <c r="L9" s="222">
        <v>56617.599999999999</v>
      </c>
      <c r="M9" s="223">
        <v>179264.09</v>
      </c>
      <c r="N9" s="221">
        <v>21748.799999999999</v>
      </c>
      <c r="O9" s="222">
        <v>9.5399999999999991</v>
      </c>
      <c r="P9" s="222">
        <v>0</v>
      </c>
      <c r="Q9" s="222">
        <v>0</v>
      </c>
      <c r="R9" s="222">
        <v>8.24</v>
      </c>
      <c r="S9" s="222">
        <v>65.92</v>
      </c>
      <c r="T9" s="222">
        <v>0</v>
      </c>
      <c r="U9" s="222">
        <v>0</v>
      </c>
      <c r="V9" s="222">
        <v>0</v>
      </c>
      <c r="W9" s="222">
        <v>0</v>
      </c>
      <c r="X9" s="222">
        <v>0</v>
      </c>
      <c r="Y9"/>
      <c r="Z9" s="17"/>
      <c r="AA9" s="17"/>
    </row>
    <row r="10" spans="1:27" x14ac:dyDescent="0.25">
      <c r="A10" s="224" t="s">
        <v>5</v>
      </c>
      <c r="B10" s="217">
        <v>0</v>
      </c>
      <c r="C10" s="215">
        <v>0.03</v>
      </c>
      <c r="D10" s="215">
        <v>2.11</v>
      </c>
      <c r="E10" s="215">
        <v>0</v>
      </c>
      <c r="F10" s="216">
        <v>0</v>
      </c>
      <c r="G10" s="217">
        <v>0</v>
      </c>
      <c r="H10" s="215">
        <v>611.1</v>
      </c>
      <c r="I10" s="215">
        <v>493</v>
      </c>
      <c r="J10" s="215">
        <v>0.06</v>
      </c>
      <c r="K10" s="215">
        <v>0</v>
      </c>
      <c r="L10" s="215">
        <v>291.76</v>
      </c>
      <c r="M10" s="216">
        <v>6950.55</v>
      </c>
      <c r="N10" s="217">
        <v>0</v>
      </c>
      <c r="O10" s="215">
        <v>88378.1</v>
      </c>
      <c r="P10" s="215">
        <v>43.36</v>
      </c>
      <c r="Q10" s="215">
        <v>0.1</v>
      </c>
      <c r="R10" s="215">
        <v>0</v>
      </c>
      <c r="S10" s="215">
        <v>0</v>
      </c>
      <c r="T10" s="215">
        <v>0</v>
      </c>
      <c r="U10" s="215">
        <v>0</v>
      </c>
      <c r="V10" s="215">
        <v>0</v>
      </c>
      <c r="W10" s="215">
        <v>1162.46</v>
      </c>
      <c r="X10" s="215">
        <v>0</v>
      </c>
      <c r="Y10"/>
      <c r="Z10" s="17"/>
      <c r="AA10" s="17"/>
    </row>
    <row r="11" spans="1:27" x14ac:dyDescent="0.25">
      <c r="A11" s="224" t="s">
        <v>6</v>
      </c>
      <c r="B11" s="217">
        <v>0</v>
      </c>
      <c r="C11" s="215">
        <v>489.24</v>
      </c>
      <c r="D11" s="215">
        <v>61608.32</v>
      </c>
      <c r="E11" s="215">
        <v>0</v>
      </c>
      <c r="F11" s="216">
        <v>8260.69</v>
      </c>
      <c r="G11" s="217">
        <v>0</v>
      </c>
      <c r="H11" s="215">
        <v>0</v>
      </c>
      <c r="I11" s="215">
        <v>168967.82</v>
      </c>
      <c r="J11" s="215">
        <v>1690.24</v>
      </c>
      <c r="K11" s="215">
        <v>917.8</v>
      </c>
      <c r="L11" s="215">
        <v>1032.1400000000001</v>
      </c>
      <c r="M11" s="216">
        <v>4172.3500000000004</v>
      </c>
      <c r="N11" s="217">
        <v>0</v>
      </c>
      <c r="O11" s="215">
        <v>0</v>
      </c>
      <c r="P11" s="215">
        <v>1379.93</v>
      </c>
      <c r="Q11" s="215">
        <v>58732.12</v>
      </c>
      <c r="R11" s="215">
        <v>5748.37</v>
      </c>
      <c r="S11" s="215">
        <v>115.27</v>
      </c>
      <c r="T11" s="215">
        <v>3395.46</v>
      </c>
      <c r="U11" s="215">
        <v>298.73</v>
      </c>
      <c r="V11" s="215">
        <v>920.92</v>
      </c>
      <c r="W11" s="215">
        <v>23957</v>
      </c>
      <c r="X11" s="215">
        <v>538.30999999999995</v>
      </c>
      <c r="Y11"/>
      <c r="Z11" s="17"/>
      <c r="AA11" s="17"/>
    </row>
    <row r="12" spans="1:27" x14ac:dyDescent="0.25">
      <c r="A12" s="224" t="s">
        <v>7</v>
      </c>
      <c r="B12" s="217">
        <v>251.08</v>
      </c>
      <c r="C12" s="215">
        <v>225.76</v>
      </c>
      <c r="D12" s="215">
        <v>7.69</v>
      </c>
      <c r="E12" s="215">
        <v>120.54</v>
      </c>
      <c r="F12" s="216">
        <v>14.38</v>
      </c>
      <c r="G12" s="217">
        <v>183.86</v>
      </c>
      <c r="H12" s="215">
        <v>33.65</v>
      </c>
      <c r="I12" s="215">
        <v>229.02</v>
      </c>
      <c r="J12" s="215">
        <v>79237.86</v>
      </c>
      <c r="K12" s="215">
        <v>727.89</v>
      </c>
      <c r="L12" s="215">
        <v>2953.95</v>
      </c>
      <c r="M12" s="216">
        <v>1380.03</v>
      </c>
      <c r="N12" s="217">
        <v>18.07</v>
      </c>
      <c r="O12" s="215">
        <v>515.53</v>
      </c>
      <c r="P12" s="215">
        <v>9084.35</v>
      </c>
      <c r="Q12" s="215">
        <v>2111.2199999999998</v>
      </c>
      <c r="R12" s="215">
        <v>131.94999999999999</v>
      </c>
      <c r="S12" s="215">
        <v>497.27</v>
      </c>
      <c r="T12" s="215">
        <v>403.61</v>
      </c>
      <c r="U12" s="215">
        <v>62.18</v>
      </c>
      <c r="V12" s="215">
        <v>739.18</v>
      </c>
      <c r="W12" s="215">
        <v>1304.04</v>
      </c>
      <c r="X12" s="215">
        <v>2757.77</v>
      </c>
      <c r="Y12"/>
      <c r="Z12" s="17"/>
      <c r="AA12" s="17"/>
    </row>
    <row r="13" spans="1:27" x14ac:dyDescent="0.25">
      <c r="A13" s="224" t="s">
        <v>8</v>
      </c>
      <c r="B13" s="217">
        <v>72.989999999999995</v>
      </c>
      <c r="C13" s="215">
        <v>76.540000000000006</v>
      </c>
      <c r="D13" s="215">
        <v>16.329999999999998</v>
      </c>
      <c r="E13" s="215">
        <v>0</v>
      </c>
      <c r="F13" s="216">
        <v>166.1</v>
      </c>
      <c r="G13" s="217">
        <v>0</v>
      </c>
      <c r="H13" s="215">
        <v>99.88</v>
      </c>
      <c r="I13" s="215">
        <v>259.72000000000003</v>
      </c>
      <c r="J13" s="215">
        <v>188.57</v>
      </c>
      <c r="K13" s="215">
        <v>38212.92</v>
      </c>
      <c r="L13" s="215">
        <v>6929.7</v>
      </c>
      <c r="M13" s="216">
        <v>389.24</v>
      </c>
      <c r="N13" s="217">
        <v>0</v>
      </c>
      <c r="O13" s="215">
        <v>67375.77</v>
      </c>
      <c r="P13" s="215">
        <v>4768.99</v>
      </c>
      <c r="Q13" s="215">
        <v>17.47</v>
      </c>
      <c r="R13" s="215">
        <v>2.09</v>
      </c>
      <c r="S13" s="215">
        <v>23.92</v>
      </c>
      <c r="T13" s="215">
        <v>11.98</v>
      </c>
      <c r="U13" s="215">
        <v>4.5599999999999996</v>
      </c>
      <c r="V13" s="215">
        <v>15.47</v>
      </c>
      <c r="W13" s="215">
        <v>279.32</v>
      </c>
      <c r="X13" s="215">
        <v>194.52</v>
      </c>
      <c r="Y13"/>
      <c r="Z13" s="17"/>
      <c r="AA13" s="17"/>
    </row>
    <row r="14" spans="1:27" x14ac:dyDescent="0.25">
      <c r="A14" s="224" t="s">
        <v>225</v>
      </c>
      <c r="B14" s="217">
        <v>527.42999999999995</v>
      </c>
      <c r="C14" s="215">
        <v>2267.19</v>
      </c>
      <c r="D14" s="215">
        <v>84.78</v>
      </c>
      <c r="E14" s="215">
        <v>3268.34</v>
      </c>
      <c r="F14" s="216">
        <v>1835.39</v>
      </c>
      <c r="G14" s="217">
        <v>13142.29</v>
      </c>
      <c r="H14" s="215">
        <v>1555.45</v>
      </c>
      <c r="I14" s="215">
        <v>6865.58</v>
      </c>
      <c r="J14" s="215">
        <v>6143.11</v>
      </c>
      <c r="K14" s="215">
        <v>4181.43</v>
      </c>
      <c r="L14" s="215">
        <v>250090.71</v>
      </c>
      <c r="M14" s="216">
        <v>11126.87</v>
      </c>
      <c r="N14" s="217">
        <v>2603.38</v>
      </c>
      <c r="O14" s="215">
        <v>217801.09</v>
      </c>
      <c r="P14" s="215">
        <v>30255.78</v>
      </c>
      <c r="Q14" s="215">
        <v>161.65</v>
      </c>
      <c r="R14" s="215">
        <v>160.81</v>
      </c>
      <c r="S14" s="215">
        <v>6984.25</v>
      </c>
      <c r="T14" s="215">
        <v>11176.81</v>
      </c>
      <c r="U14" s="215">
        <v>6378.71</v>
      </c>
      <c r="V14" s="215">
        <v>6561.34</v>
      </c>
      <c r="W14" s="215">
        <v>22545.81</v>
      </c>
      <c r="X14" s="215">
        <v>42697.43</v>
      </c>
      <c r="Y14"/>
      <c r="Z14" s="17"/>
      <c r="AA14" s="17"/>
    </row>
    <row r="15" spans="1:27" ht="15.75" thickBot="1" x14ac:dyDescent="0.3">
      <c r="A15" s="225" t="s">
        <v>9</v>
      </c>
      <c r="B15" s="220">
        <v>23104.38</v>
      </c>
      <c r="C15" s="218">
        <v>26293.89</v>
      </c>
      <c r="D15" s="218">
        <v>2808.3</v>
      </c>
      <c r="E15" s="218">
        <v>811.79</v>
      </c>
      <c r="F15" s="219">
        <v>7476.4</v>
      </c>
      <c r="G15" s="220">
        <v>7415.87</v>
      </c>
      <c r="H15" s="218">
        <v>6552.4</v>
      </c>
      <c r="I15" s="218">
        <v>14082.9</v>
      </c>
      <c r="J15" s="218">
        <v>25814.63</v>
      </c>
      <c r="K15" s="218">
        <v>10494.22</v>
      </c>
      <c r="L15" s="218">
        <v>99102.13</v>
      </c>
      <c r="M15" s="219">
        <v>112929.82</v>
      </c>
      <c r="N15" s="220">
        <v>29374.76</v>
      </c>
      <c r="O15" s="218">
        <v>174676.25</v>
      </c>
      <c r="P15" s="218">
        <v>55628.11</v>
      </c>
      <c r="Q15" s="218">
        <v>1493</v>
      </c>
      <c r="R15" s="218">
        <v>179.39</v>
      </c>
      <c r="S15" s="218">
        <v>59616.9</v>
      </c>
      <c r="T15" s="218">
        <v>28457.59</v>
      </c>
      <c r="U15" s="218">
        <v>2255.23</v>
      </c>
      <c r="V15" s="218">
        <v>4078.78</v>
      </c>
      <c r="W15" s="218">
        <v>22848.47</v>
      </c>
      <c r="X15" s="218">
        <v>29843.3</v>
      </c>
      <c r="Y15"/>
      <c r="Z15" s="17"/>
      <c r="AA15" s="17"/>
    </row>
    <row r="16" spans="1:27" x14ac:dyDescent="0.25">
      <c r="A16" s="226" t="s">
        <v>10</v>
      </c>
      <c r="B16" s="221">
        <v>0.59</v>
      </c>
      <c r="C16" s="222">
        <v>45.53</v>
      </c>
      <c r="D16" s="222">
        <v>451.28</v>
      </c>
      <c r="E16" s="222">
        <v>46.32</v>
      </c>
      <c r="F16" s="223">
        <v>220.26</v>
      </c>
      <c r="G16" s="221">
        <v>309.67</v>
      </c>
      <c r="H16" s="222">
        <v>57</v>
      </c>
      <c r="I16" s="222">
        <v>1668.25</v>
      </c>
      <c r="J16" s="222">
        <v>5578.4</v>
      </c>
      <c r="K16" s="222">
        <v>1479.3</v>
      </c>
      <c r="L16" s="222">
        <v>14492.55</v>
      </c>
      <c r="M16" s="223">
        <v>6754.75</v>
      </c>
      <c r="N16" s="215">
        <v>12811.11</v>
      </c>
      <c r="O16" s="215">
        <v>405.91</v>
      </c>
      <c r="P16" s="215">
        <v>25507.17</v>
      </c>
      <c r="Q16" s="215">
        <v>502.15</v>
      </c>
      <c r="R16" s="215">
        <v>120.9</v>
      </c>
      <c r="S16" s="215">
        <v>1152.22</v>
      </c>
      <c r="T16" s="215">
        <v>2905.04</v>
      </c>
      <c r="U16" s="215">
        <v>1461.03</v>
      </c>
      <c r="V16" s="215">
        <v>1650.04</v>
      </c>
      <c r="W16" s="215">
        <v>1747.35</v>
      </c>
      <c r="X16" s="215">
        <v>3228.5</v>
      </c>
      <c r="Y16"/>
      <c r="Z16" s="17"/>
      <c r="AA16" s="17"/>
    </row>
    <row r="17" spans="1:27" x14ac:dyDescent="0.25">
      <c r="A17" s="226" t="s">
        <v>11</v>
      </c>
      <c r="B17" s="217">
        <v>1046.8599999999999</v>
      </c>
      <c r="C17" s="215">
        <v>5430.97</v>
      </c>
      <c r="D17" s="215">
        <v>122.63</v>
      </c>
      <c r="E17" s="215">
        <v>1083.72</v>
      </c>
      <c r="F17" s="216">
        <v>550.77</v>
      </c>
      <c r="G17" s="217">
        <v>3719.74</v>
      </c>
      <c r="H17" s="215">
        <v>4188.96</v>
      </c>
      <c r="I17" s="215">
        <v>232.82</v>
      </c>
      <c r="J17" s="215">
        <v>706.53</v>
      </c>
      <c r="K17" s="215">
        <v>68.87</v>
      </c>
      <c r="L17" s="215">
        <v>1856.67</v>
      </c>
      <c r="M17" s="216">
        <v>1068.93</v>
      </c>
      <c r="N17" s="215">
        <v>1003.73</v>
      </c>
      <c r="O17" s="215">
        <v>1203.1199999999999</v>
      </c>
      <c r="P17" s="215">
        <v>33143.279999999999</v>
      </c>
      <c r="Q17" s="215">
        <v>49.81</v>
      </c>
      <c r="R17" s="215">
        <v>32.869999999999997</v>
      </c>
      <c r="S17" s="215">
        <v>1428.55</v>
      </c>
      <c r="T17" s="215">
        <v>4139.3500000000004</v>
      </c>
      <c r="U17" s="215">
        <v>1641.88</v>
      </c>
      <c r="V17" s="215">
        <v>15685.19</v>
      </c>
      <c r="W17" s="215">
        <v>3474.03</v>
      </c>
      <c r="X17" s="215">
        <v>855.24</v>
      </c>
      <c r="Y17"/>
      <c r="Z17" s="17"/>
      <c r="AA17" s="17"/>
    </row>
    <row r="18" spans="1:27" x14ac:dyDescent="0.25">
      <c r="A18" s="226" t="s">
        <v>12</v>
      </c>
      <c r="B18" s="217">
        <v>38.24</v>
      </c>
      <c r="C18" s="215">
        <v>56.7</v>
      </c>
      <c r="D18" s="215">
        <v>27.99</v>
      </c>
      <c r="E18" s="215">
        <v>83.91</v>
      </c>
      <c r="F18" s="216">
        <v>41.76</v>
      </c>
      <c r="G18" s="217">
        <v>92.14</v>
      </c>
      <c r="H18" s="215">
        <v>60.05</v>
      </c>
      <c r="I18" s="215">
        <v>655.52</v>
      </c>
      <c r="J18" s="215">
        <v>540.97</v>
      </c>
      <c r="K18" s="215">
        <v>760.69</v>
      </c>
      <c r="L18" s="215">
        <v>2282.2600000000002</v>
      </c>
      <c r="M18" s="216">
        <v>878.56</v>
      </c>
      <c r="N18" s="215">
        <v>6.2</v>
      </c>
      <c r="O18" s="215">
        <v>0</v>
      </c>
      <c r="P18" s="215">
        <v>4360.57</v>
      </c>
      <c r="Q18" s="215">
        <v>9.1300000000000008</v>
      </c>
      <c r="R18" s="215">
        <v>21.75</v>
      </c>
      <c r="S18" s="215">
        <v>2463.21</v>
      </c>
      <c r="T18" s="215">
        <v>11133.1</v>
      </c>
      <c r="U18" s="215">
        <v>150.02000000000001</v>
      </c>
      <c r="V18" s="215">
        <v>285.37</v>
      </c>
      <c r="W18" s="215">
        <v>148.07</v>
      </c>
      <c r="X18" s="215">
        <v>30.15</v>
      </c>
      <c r="Y18"/>
      <c r="Z18" s="17"/>
      <c r="AA18" s="17"/>
    </row>
    <row r="19" spans="1:27" x14ac:dyDescent="0.25">
      <c r="A19" s="226" t="s">
        <v>13</v>
      </c>
      <c r="B19" s="217">
        <v>117.22</v>
      </c>
      <c r="C19" s="215">
        <v>117.85</v>
      </c>
      <c r="D19" s="215">
        <v>12.64</v>
      </c>
      <c r="E19" s="215">
        <v>36.83</v>
      </c>
      <c r="F19" s="216">
        <v>304.3</v>
      </c>
      <c r="G19" s="217">
        <v>10.71</v>
      </c>
      <c r="H19" s="215">
        <v>649.12</v>
      </c>
      <c r="I19" s="215">
        <v>1174.4100000000001</v>
      </c>
      <c r="J19" s="215">
        <v>1266.77</v>
      </c>
      <c r="K19" s="215">
        <v>766.97</v>
      </c>
      <c r="L19" s="215">
        <v>3667.84</v>
      </c>
      <c r="M19" s="216">
        <v>2443.0500000000002</v>
      </c>
      <c r="N19" s="215">
        <v>48.47</v>
      </c>
      <c r="O19" s="215">
        <v>7030.75</v>
      </c>
      <c r="P19" s="215">
        <v>13749.9</v>
      </c>
      <c r="Q19" s="215">
        <v>79.23</v>
      </c>
      <c r="R19" s="215">
        <v>114.19</v>
      </c>
      <c r="S19" s="215">
        <v>830.49</v>
      </c>
      <c r="T19" s="215">
        <v>2618.04</v>
      </c>
      <c r="U19" s="215">
        <v>809.92</v>
      </c>
      <c r="V19" s="215">
        <v>1678.38</v>
      </c>
      <c r="W19" s="215">
        <v>1169.99</v>
      </c>
      <c r="X19" s="215">
        <v>1069.51</v>
      </c>
      <c r="Y19"/>
      <c r="Z19" s="17"/>
      <c r="AA19" s="17"/>
    </row>
    <row r="20" spans="1:27" x14ac:dyDescent="0.25">
      <c r="A20" s="226" t="s">
        <v>14</v>
      </c>
      <c r="B20" s="217">
        <v>10.01</v>
      </c>
      <c r="C20" s="215">
        <v>16.05</v>
      </c>
      <c r="D20" s="215">
        <v>3.29</v>
      </c>
      <c r="E20" s="215">
        <v>2.13</v>
      </c>
      <c r="F20" s="216">
        <v>2.98</v>
      </c>
      <c r="G20" s="217">
        <v>90.9</v>
      </c>
      <c r="H20" s="215">
        <v>25.49</v>
      </c>
      <c r="I20" s="215">
        <v>223.29</v>
      </c>
      <c r="J20" s="215">
        <v>302.10000000000002</v>
      </c>
      <c r="K20" s="215">
        <v>7.72</v>
      </c>
      <c r="L20" s="215">
        <v>672.66</v>
      </c>
      <c r="M20" s="216">
        <v>430.98</v>
      </c>
      <c r="N20" s="215">
        <v>25.45</v>
      </c>
      <c r="O20" s="215">
        <v>1178.07</v>
      </c>
      <c r="P20" s="215">
        <v>1834.72</v>
      </c>
      <c r="Q20" s="215">
        <v>60.48</v>
      </c>
      <c r="R20" s="215">
        <v>13.77</v>
      </c>
      <c r="S20" s="215">
        <v>67.459999999999994</v>
      </c>
      <c r="T20" s="215">
        <v>895.7</v>
      </c>
      <c r="U20" s="215">
        <v>441.73</v>
      </c>
      <c r="V20" s="215">
        <v>435.74</v>
      </c>
      <c r="W20" s="215">
        <v>177.57</v>
      </c>
      <c r="X20" s="215">
        <v>350.09</v>
      </c>
      <c r="Y20"/>
      <c r="Z20" s="17"/>
      <c r="AA20" s="17"/>
    </row>
    <row r="21" spans="1:27" x14ac:dyDescent="0.25">
      <c r="A21" s="226" t="s">
        <v>15</v>
      </c>
      <c r="B21" s="217">
        <v>935.24</v>
      </c>
      <c r="C21" s="215">
        <v>1031.8599999999999</v>
      </c>
      <c r="D21" s="215">
        <v>320.99</v>
      </c>
      <c r="E21" s="215">
        <v>348.34</v>
      </c>
      <c r="F21" s="216">
        <v>60.7</v>
      </c>
      <c r="G21" s="217">
        <v>1564.68</v>
      </c>
      <c r="H21" s="215">
        <v>793.34</v>
      </c>
      <c r="I21" s="215">
        <v>2753.29</v>
      </c>
      <c r="J21" s="215">
        <v>2295.3000000000002</v>
      </c>
      <c r="K21" s="215">
        <v>2729.48</v>
      </c>
      <c r="L21" s="215">
        <v>11454.38</v>
      </c>
      <c r="M21" s="216">
        <v>3619.76</v>
      </c>
      <c r="N21" s="215">
        <v>169.13</v>
      </c>
      <c r="O21" s="215">
        <v>3645.86</v>
      </c>
      <c r="P21" s="215">
        <v>44553.04</v>
      </c>
      <c r="Q21" s="215">
        <v>41.61</v>
      </c>
      <c r="R21" s="215">
        <v>25.86</v>
      </c>
      <c r="S21" s="215">
        <v>2255.94</v>
      </c>
      <c r="T21" s="215">
        <v>469.96</v>
      </c>
      <c r="U21" s="215">
        <v>1457.88</v>
      </c>
      <c r="V21" s="215">
        <v>1492.03</v>
      </c>
      <c r="W21" s="215">
        <v>1191.25</v>
      </c>
      <c r="X21" s="215">
        <v>508.71</v>
      </c>
      <c r="Y21"/>
      <c r="Z21" s="17"/>
      <c r="AA21" s="17"/>
    </row>
    <row r="22" spans="1:27" x14ac:dyDescent="0.25">
      <c r="A22" s="226" t="s">
        <v>16</v>
      </c>
      <c r="B22" s="217">
        <v>111.37</v>
      </c>
      <c r="C22" s="215">
        <v>195.66</v>
      </c>
      <c r="D22" s="215">
        <v>173.91</v>
      </c>
      <c r="E22" s="215">
        <v>554.04999999999995</v>
      </c>
      <c r="F22" s="216">
        <v>337.31</v>
      </c>
      <c r="G22" s="217">
        <v>1755.52</v>
      </c>
      <c r="H22" s="215">
        <v>225.46</v>
      </c>
      <c r="I22" s="215">
        <v>1865.46</v>
      </c>
      <c r="J22" s="215">
        <v>1713.88</v>
      </c>
      <c r="K22" s="215">
        <v>934.57</v>
      </c>
      <c r="L22" s="215">
        <v>7376.43</v>
      </c>
      <c r="M22" s="216">
        <v>4787.8900000000003</v>
      </c>
      <c r="N22" s="215">
        <v>163.99</v>
      </c>
      <c r="O22" s="215">
        <v>6482.1</v>
      </c>
      <c r="P22" s="215">
        <v>41219.040000000001</v>
      </c>
      <c r="Q22" s="215">
        <v>147.19999999999999</v>
      </c>
      <c r="R22" s="215">
        <v>200.29</v>
      </c>
      <c r="S22" s="215">
        <v>3818.03</v>
      </c>
      <c r="T22" s="215">
        <v>17320.169999999998</v>
      </c>
      <c r="U22" s="215">
        <v>4604.46</v>
      </c>
      <c r="V22" s="215">
        <v>6377.44</v>
      </c>
      <c r="W22" s="215">
        <v>3093.43</v>
      </c>
      <c r="X22" s="215">
        <v>1883.94</v>
      </c>
      <c r="Y22"/>
      <c r="Z22" s="17"/>
      <c r="AA22" s="17"/>
    </row>
    <row r="23" spans="1:27" ht="15" customHeight="1" x14ac:dyDescent="0.25">
      <c r="A23" s="226" t="s">
        <v>17</v>
      </c>
      <c r="B23" s="217">
        <v>1083.83</v>
      </c>
      <c r="C23" s="215">
        <v>6672.16</v>
      </c>
      <c r="D23" s="215">
        <v>718.35</v>
      </c>
      <c r="E23" s="215">
        <v>496.06</v>
      </c>
      <c r="F23" s="216">
        <v>885.37</v>
      </c>
      <c r="G23" s="217">
        <v>1975.05</v>
      </c>
      <c r="H23" s="215">
        <v>531.51</v>
      </c>
      <c r="I23" s="215">
        <v>8372.83</v>
      </c>
      <c r="J23" s="215">
        <v>4855.1899999999996</v>
      </c>
      <c r="K23" s="215">
        <v>2695.33</v>
      </c>
      <c r="L23" s="215">
        <v>13328.76</v>
      </c>
      <c r="M23" s="216">
        <v>8516.67</v>
      </c>
      <c r="N23" s="215">
        <v>1020.39</v>
      </c>
      <c r="O23" s="215">
        <v>12036.86</v>
      </c>
      <c r="P23" s="215">
        <v>62193.25</v>
      </c>
      <c r="Q23" s="215">
        <v>779.3</v>
      </c>
      <c r="R23" s="215">
        <v>101.07</v>
      </c>
      <c r="S23" s="215">
        <v>5893.56</v>
      </c>
      <c r="T23" s="215">
        <v>8219.77</v>
      </c>
      <c r="U23" s="215">
        <v>52440.61</v>
      </c>
      <c r="V23" s="215">
        <v>9727.7999999999993</v>
      </c>
      <c r="W23" s="215">
        <v>2647.63</v>
      </c>
      <c r="X23" s="215">
        <v>1764.89</v>
      </c>
      <c r="Y23"/>
      <c r="Z23" s="17"/>
      <c r="AA23" s="17"/>
    </row>
    <row r="24" spans="1:27" x14ac:dyDescent="0.25">
      <c r="A24" s="226" t="s">
        <v>18</v>
      </c>
      <c r="B24" s="217">
        <v>676.92</v>
      </c>
      <c r="C24" s="215">
        <v>529.11</v>
      </c>
      <c r="D24" s="215">
        <v>278.77</v>
      </c>
      <c r="E24" s="215">
        <v>348.69</v>
      </c>
      <c r="F24" s="216">
        <v>62.69</v>
      </c>
      <c r="G24" s="217">
        <v>1774.12</v>
      </c>
      <c r="H24" s="215">
        <v>985.32</v>
      </c>
      <c r="I24" s="215">
        <v>2734.47</v>
      </c>
      <c r="J24" s="215">
        <v>1686.96</v>
      </c>
      <c r="K24" s="215">
        <v>1232.8499999999999</v>
      </c>
      <c r="L24" s="215">
        <v>16011.7</v>
      </c>
      <c r="M24" s="216">
        <v>3290.79</v>
      </c>
      <c r="N24" s="215">
        <v>1499.2</v>
      </c>
      <c r="O24" s="215">
        <v>27213.040000000001</v>
      </c>
      <c r="P24" s="215">
        <v>83951.62</v>
      </c>
      <c r="Q24" s="215">
        <v>723.77</v>
      </c>
      <c r="R24" s="215">
        <v>241.74</v>
      </c>
      <c r="S24" s="215">
        <v>3826.71</v>
      </c>
      <c r="T24" s="215">
        <v>6067.08</v>
      </c>
      <c r="U24" s="215">
        <v>6607.43</v>
      </c>
      <c r="V24" s="215">
        <v>5051.38</v>
      </c>
      <c r="W24" s="215">
        <v>6812.95</v>
      </c>
      <c r="X24" s="215">
        <v>6115.34</v>
      </c>
      <c r="Y24"/>
      <c r="Z24" s="17"/>
      <c r="AA24" s="17"/>
    </row>
    <row r="25" spans="1:27" x14ac:dyDescent="0.25">
      <c r="A25" s="227" t="s">
        <v>19</v>
      </c>
      <c r="B25" s="217">
        <v>0</v>
      </c>
      <c r="C25" s="215">
        <v>0</v>
      </c>
      <c r="D25" s="215">
        <v>0</v>
      </c>
      <c r="E25" s="215">
        <v>0</v>
      </c>
      <c r="F25" s="216">
        <v>0</v>
      </c>
      <c r="G25" s="217">
        <v>0</v>
      </c>
      <c r="H25" s="215">
        <v>0</v>
      </c>
      <c r="I25" s="215">
        <v>3888.1</v>
      </c>
      <c r="J25" s="215">
        <v>702.83</v>
      </c>
      <c r="K25" s="215">
        <v>622.12</v>
      </c>
      <c r="L25" s="215">
        <v>2843.84</v>
      </c>
      <c r="M25" s="216">
        <v>3422.74</v>
      </c>
      <c r="N25" s="215">
        <v>28.27</v>
      </c>
      <c r="O25" s="215">
        <v>0</v>
      </c>
      <c r="P25" s="215">
        <v>1024.17</v>
      </c>
      <c r="Q25" s="215">
        <v>200.97</v>
      </c>
      <c r="R25" s="215">
        <v>241.59</v>
      </c>
      <c r="S25" s="215">
        <v>2.68</v>
      </c>
      <c r="T25" s="215">
        <v>1924.4</v>
      </c>
      <c r="U25" s="215">
        <v>1863.25</v>
      </c>
      <c r="V25" s="215">
        <v>3189.42</v>
      </c>
      <c r="W25" s="215">
        <v>9828.0400000000009</v>
      </c>
      <c r="X25" s="215">
        <v>1741.79</v>
      </c>
      <c r="Y25"/>
      <c r="Z25" s="17"/>
      <c r="AA25" s="17"/>
    </row>
    <row r="26" spans="1:27" ht="15.75" thickBot="1" x14ac:dyDescent="0.3">
      <c r="A26" s="226" t="s">
        <v>20</v>
      </c>
      <c r="B26" s="220">
        <v>762.51</v>
      </c>
      <c r="C26" s="218">
        <v>2718.46</v>
      </c>
      <c r="D26" s="218">
        <v>520.35</v>
      </c>
      <c r="E26" s="218">
        <v>763.71</v>
      </c>
      <c r="F26" s="219">
        <v>86.09</v>
      </c>
      <c r="G26" s="220">
        <v>3742.47</v>
      </c>
      <c r="H26" s="218">
        <v>1852.71</v>
      </c>
      <c r="I26" s="218">
        <v>2577.7600000000002</v>
      </c>
      <c r="J26" s="218">
        <v>1237.3</v>
      </c>
      <c r="K26" s="218">
        <v>1434.02</v>
      </c>
      <c r="L26" s="218">
        <v>8636.2099999999991</v>
      </c>
      <c r="M26" s="219">
        <v>3535.88</v>
      </c>
      <c r="N26" s="215">
        <v>159.30000000000001</v>
      </c>
      <c r="O26" s="215">
        <v>6330.45</v>
      </c>
      <c r="P26" s="215">
        <v>27802.69</v>
      </c>
      <c r="Q26" s="215">
        <v>130.86000000000001</v>
      </c>
      <c r="R26" s="215">
        <v>16.7</v>
      </c>
      <c r="S26" s="215">
        <v>50202.14</v>
      </c>
      <c r="T26" s="215">
        <v>4172.3100000000004</v>
      </c>
      <c r="U26" s="215">
        <v>5611.37</v>
      </c>
      <c r="V26" s="215">
        <v>14555.55</v>
      </c>
      <c r="W26" s="215">
        <v>3050.11</v>
      </c>
      <c r="X26" s="215">
        <v>1747.31</v>
      </c>
      <c r="Y26"/>
      <c r="Z26" s="17"/>
      <c r="AA26" s="17"/>
    </row>
    <row r="27" spans="1:27" ht="15.75" thickBot="1" x14ac:dyDescent="0.3">
      <c r="A27" s="228" t="s">
        <v>224</v>
      </c>
      <c r="B27" s="229">
        <v>468256.54</v>
      </c>
      <c r="C27" s="230">
        <v>202251.13000000003</v>
      </c>
      <c r="D27" s="230">
        <v>265105.53999999992</v>
      </c>
      <c r="E27" s="230">
        <v>52221.880000000005</v>
      </c>
      <c r="F27" s="231">
        <v>182474.58000000002</v>
      </c>
      <c r="G27" s="232">
        <v>610107.14000000013</v>
      </c>
      <c r="H27" s="232">
        <v>82053.439999999988</v>
      </c>
      <c r="I27" s="232">
        <v>952513.8</v>
      </c>
      <c r="J27" s="232">
        <v>292371.05999999994</v>
      </c>
      <c r="K27" s="232">
        <v>173145.43999999997</v>
      </c>
      <c r="L27" s="232">
        <v>1246992.5999999996</v>
      </c>
      <c r="M27" s="232">
        <v>1162701.2500000007</v>
      </c>
      <c r="N27" s="229">
        <v>206047.04000000012</v>
      </c>
      <c r="O27" s="230">
        <v>1219988.9199999997</v>
      </c>
      <c r="P27" s="230">
        <v>1013876.8700000001</v>
      </c>
      <c r="Q27" s="230">
        <v>285032.00999999989</v>
      </c>
      <c r="R27" s="230">
        <v>39602.589999999989</v>
      </c>
      <c r="S27" s="230">
        <v>266367.3899999999</v>
      </c>
      <c r="T27" s="230">
        <v>326708.72000000003</v>
      </c>
      <c r="U27" s="230">
        <v>268190.02</v>
      </c>
      <c r="V27" s="230">
        <v>286491.46999999997</v>
      </c>
      <c r="W27" s="230">
        <v>493328.11</v>
      </c>
      <c r="X27" s="231">
        <v>279257.25</v>
      </c>
      <c r="Y27"/>
      <c r="Z27" s="17"/>
      <c r="AA27" s="17"/>
    </row>
    <row r="28" spans="1:27" x14ac:dyDescent="0.25">
      <c r="A28" s="233"/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17"/>
      <c r="Z28" s="17"/>
      <c r="AA28" s="17"/>
    </row>
    <row r="29" spans="1:27" x14ac:dyDescent="0.25">
      <c r="A29" s="233"/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17"/>
      <c r="Z29" s="17"/>
      <c r="AA29" s="17"/>
    </row>
    <row r="30" spans="1:27" x14ac:dyDescent="0.25">
      <c r="A30" s="233"/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17"/>
      <c r="Z30" s="17"/>
      <c r="AA30" s="17"/>
    </row>
    <row r="31" spans="1:27" ht="39" customHeight="1" x14ac:dyDescent="0.35">
      <c r="A31" s="233"/>
      <c r="B31" s="308" t="s">
        <v>278</v>
      </c>
      <c r="C31" s="235"/>
      <c r="D31" s="235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17"/>
      <c r="Z31" s="17"/>
      <c r="AA31" s="17"/>
    </row>
    <row r="32" spans="1:27" x14ac:dyDescent="0.25">
      <c r="A32" s="236"/>
    </row>
    <row r="33" spans="1:12" x14ac:dyDescent="0.25">
      <c r="B33" s="237"/>
      <c r="C33" s="238" t="s">
        <v>226</v>
      </c>
      <c r="D33" s="238" t="s">
        <v>227</v>
      </c>
      <c r="E33" s="238" t="s">
        <v>228</v>
      </c>
      <c r="F33"/>
    </row>
    <row r="34" spans="1:12" ht="15.75" x14ac:dyDescent="0.25">
      <c r="B34" s="239" t="s">
        <v>229</v>
      </c>
      <c r="C34" s="240">
        <f>SUM(B4:F8)</f>
        <v>154228.29</v>
      </c>
      <c r="D34" s="240">
        <f>SUM(G4:M8)</f>
        <v>490205.93000000005</v>
      </c>
      <c r="E34" s="240">
        <f>SUM(N4:X8)</f>
        <v>183117.81999999998</v>
      </c>
      <c r="F34"/>
    </row>
    <row r="35" spans="1:12" ht="15.75" x14ac:dyDescent="0.25">
      <c r="B35" s="239" t="s">
        <v>230</v>
      </c>
      <c r="C35" s="240">
        <f>SUM(B9:F15)</f>
        <v>139789.69</v>
      </c>
      <c r="D35" s="240">
        <f>SUM(G9:M15)</f>
        <v>1186797.4099999999</v>
      </c>
      <c r="E35" s="240">
        <f>SUM(N9:X15)</f>
        <v>1052600.7300000002</v>
      </c>
      <c r="F35"/>
    </row>
    <row r="36" spans="1:12" ht="15.75" x14ac:dyDescent="0.25">
      <c r="B36" s="239" t="s">
        <v>231</v>
      </c>
      <c r="C36" s="240">
        <f>SUM(B16:F26)</f>
        <v>30543.329999999991</v>
      </c>
      <c r="D36" s="240">
        <f>SUM(G16:M26)</f>
        <v>205541.61000000002</v>
      </c>
      <c r="E36" s="240">
        <f>SUM(N16:X26)</f>
        <v>747315.81000000017</v>
      </c>
      <c r="F36"/>
    </row>
    <row r="37" spans="1:12" ht="15.75" x14ac:dyDescent="0.25">
      <c r="B37" s="241" t="s">
        <v>232</v>
      </c>
      <c r="C37" s="242">
        <f>SUM(B27:F27)</f>
        <v>1170309.67</v>
      </c>
      <c r="D37" s="242">
        <f>SUM(G27:M27)</f>
        <v>4519884.7300000004</v>
      </c>
      <c r="E37" s="242">
        <f>SUM(N27:X27)</f>
        <v>4684890.3899999997</v>
      </c>
      <c r="F37"/>
    </row>
    <row r="41" spans="1:12" ht="21" x14ac:dyDescent="0.35">
      <c r="B41" s="243" t="s">
        <v>233</v>
      </c>
      <c r="C41" s="244"/>
      <c r="G41" s="203"/>
      <c r="H41" s="243" t="s">
        <v>234</v>
      </c>
      <c r="I41" s="243"/>
      <c r="J41" s="245"/>
    </row>
    <row r="42" spans="1:12" x14ac:dyDescent="0.25">
      <c r="B42" s="184"/>
      <c r="C42" s="184"/>
    </row>
    <row r="43" spans="1:12" x14ac:dyDescent="0.25">
      <c r="B43" s="184"/>
      <c r="C43" s="184"/>
    </row>
    <row r="44" spans="1:12" x14ac:dyDescent="0.25">
      <c r="B44" s="184"/>
      <c r="C44" s="184"/>
    </row>
    <row r="45" spans="1:12" ht="15.75" x14ac:dyDescent="0.25">
      <c r="B45" s="246" t="s">
        <v>279</v>
      </c>
      <c r="C45" s="246"/>
      <c r="H45" s="212" t="s">
        <v>285</v>
      </c>
      <c r="I45" s="247"/>
    </row>
    <row r="46" spans="1:12" x14ac:dyDescent="0.25">
      <c r="G46" s="212"/>
    </row>
    <row r="47" spans="1:12" x14ac:dyDescent="0.25">
      <c r="B47" s="238"/>
      <c r="C47" s="238" t="s">
        <v>235</v>
      </c>
      <c r="D47" s="238" t="s">
        <v>78</v>
      </c>
      <c r="E47" s="238" t="s">
        <v>79</v>
      </c>
      <c r="F47" s="15"/>
      <c r="I47" s="238"/>
      <c r="J47" s="238" t="s">
        <v>235</v>
      </c>
      <c r="K47" s="238" t="s">
        <v>78</v>
      </c>
      <c r="L47" s="238" t="s">
        <v>79</v>
      </c>
    </row>
    <row r="48" spans="1:12" x14ac:dyDescent="0.25">
      <c r="A48" s="212" t="s">
        <v>236</v>
      </c>
      <c r="B48" s="11" t="s">
        <v>74</v>
      </c>
      <c r="C48" s="188">
        <f>C34/C37</f>
        <v>0.13178417127835917</v>
      </c>
      <c r="D48" s="188">
        <f>D34/D37</f>
        <v>0.10845540523331001</v>
      </c>
      <c r="E48" s="188">
        <f>E34/E37</f>
        <v>3.9086895264586967E-2</v>
      </c>
      <c r="F48" s="248"/>
      <c r="H48" s="212" t="s">
        <v>237</v>
      </c>
      <c r="I48" s="11" t="s">
        <v>74</v>
      </c>
      <c r="J48" s="188">
        <f>C34/$C$37</f>
        <v>0.13178417127835917</v>
      </c>
      <c r="K48" s="188">
        <f t="shared" ref="K48:L48" si="0">D34/$C$37</f>
        <v>0.41886856322395427</v>
      </c>
      <c r="L48" s="188">
        <f t="shared" si="0"/>
        <v>0.15646954365505669</v>
      </c>
    </row>
    <row r="49" spans="1:15" x14ac:dyDescent="0.25">
      <c r="B49" s="11" t="s">
        <v>75</v>
      </c>
      <c r="C49" s="188">
        <f>C35/C37</f>
        <v>0.1194467529265139</v>
      </c>
      <c r="D49" s="188">
        <f>D35/D37</f>
        <v>0.26257249485209766</v>
      </c>
      <c r="E49" s="188">
        <f>E35/E37</f>
        <v>0.22467990547800207</v>
      </c>
      <c r="F49" s="248"/>
      <c r="I49" s="11" t="s">
        <v>75</v>
      </c>
      <c r="J49" s="188">
        <f>C35/$D$37</f>
        <v>3.0927711291433749E-2</v>
      </c>
      <c r="K49" s="188">
        <f t="shared" ref="K49:L49" si="1">D35/$D$37</f>
        <v>0.26257249485209766</v>
      </c>
      <c r="L49" s="188">
        <f t="shared" si="1"/>
        <v>0.2328822067106123</v>
      </c>
    </row>
    <row r="50" spans="1:15" x14ac:dyDescent="0.25">
      <c r="B50" s="11" t="s">
        <v>76</v>
      </c>
      <c r="C50" s="188">
        <f>C36/C37</f>
        <v>2.6098502629650144E-2</v>
      </c>
      <c r="D50" s="188">
        <f>D36/D37</f>
        <v>4.5474967234396702E-2</v>
      </c>
      <c r="E50" s="188">
        <f>E36/E37</f>
        <v>0.15951617813624028</v>
      </c>
      <c r="F50" s="248"/>
      <c r="I50" s="11" t="s">
        <v>76</v>
      </c>
      <c r="J50" s="188">
        <f>C36/$E$37</f>
        <v>6.5195399374114267E-3</v>
      </c>
      <c r="K50" s="188">
        <f t="shared" ref="K50:L50" si="2">D36/$E$37</f>
        <v>4.3873301804185867E-2</v>
      </c>
      <c r="L50" s="188">
        <f t="shared" si="2"/>
        <v>0.15951617813624028</v>
      </c>
    </row>
    <row r="53" spans="1:15" x14ac:dyDescent="0.25">
      <c r="B53" s="238"/>
      <c r="C53" s="238" t="s">
        <v>235</v>
      </c>
      <c r="D53" s="238" t="s">
        <v>78</v>
      </c>
      <c r="E53" s="238" t="s">
        <v>79</v>
      </c>
      <c r="F53" s="15"/>
      <c r="I53" s="238"/>
      <c r="J53" s="238" t="s">
        <v>235</v>
      </c>
      <c r="K53" s="238" t="s">
        <v>78</v>
      </c>
      <c r="L53" s="238" t="s">
        <v>79</v>
      </c>
    </row>
    <row r="54" spans="1:15" x14ac:dyDescent="0.25">
      <c r="A54" s="212" t="s">
        <v>238</v>
      </c>
      <c r="B54" s="11" t="s">
        <v>74</v>
      </c>
      <c r="C54" s="11">
        <v>1</v>
      </c>
      <c r="D54" s="11">
        <v>0</v>
      </c>
      <c r="E54" s="11">
        <v>0</v>
      </c>
      <c r="F54" s="15"/>
      <c r="H54" s="212" t="s">
        <v>238</v>
      </c>
      <c r="I54" s="11" t="s">
        <v>74</v>
      </c>
      <c r="J54" s="11">
        <v>1</v>
      </c>
      <c r="K54" s="11">
        <v>0</v>
      </c>
      <c r="L54" s="11">
        <v>0</v>
      </c>
    </row>
    <row r="55" spans="1:15" x14ac:dyDescent="0.25">
      <c r="B55" s="11" t="s">
        <v>75</v>
      </c>
      <c r="C55" s="11">
        <v>0</v>
      </c>
      <c r="D55" s="11">
        <v>1</v>
      </c>
      <c r="E55" s="11">
        <v>0</v>
      </c>
      <c r="F55" s="15"/>
      <c r="I55" s="11" t="s">
        <v>75</v>
      </c>
      <c r="J55" s="11">
        <v>0</v>
      </c>
      <c r="K55" s="11">
        <v>1</v>
      </c>
      <c r="L55" s="11">
        <v>0</v>
      </c>
    </row>
    <row r="56" spans="1:15" x14ac:dyDescent="0.25">
      <c r="B56" s="11" t="s">
        <v>76</v>
      </c>
      <c r="C56" s="11">
        <v>0</v>
      </c>
      <c r="D56" s="11">
        <v>0</v>
      </c>
      <c r="E56" s="11">
        <v>1</v>
      </c>
      <c r="F56" s="15"/>
      <c r="I56" s="11" t="s">
        <v>76</v>
      </c>
      <c r="J56" s="11">
        <v>0</v>
      </c>
      <c r="K56" s="11">
        <v>0</v>
      </c>
      <c r="L56" s="11">
        <v>1</v>
      </c>
    </row>
    <row r="59" spans="1:15" x14ac:dyDescent="0.25">
      <c r="G59" s="212"/>
    </row>
    <row r="60" spans="1:15" x14ac:dyDescent="0.25">
      <c r="B60" s="238"/>
      <c r="C60" s="238" t="s">
        <v>235</v>
      </c>
      <c r="D60" s="238" t="s">
        <v>78</v>
      </c>
      <c r="E60" s="238" t="s">
        <v>79</v>
      </c>
      <c r="F60" s="15"/>
      <c r="I60" s="238"/>
      <c r="J60" s="238" t="s">
        <v>235</v>
      </c>
      <c r="K60" s="238" t="s">
        <v>78</v>
      </c>
      <c r="L60" s="238" t="s">
        <v>79</v>
      </c>
    </row>
    <row r="61" spans="1:15" x14ac:dyDescent="0.25">
      <c r="A61" s="212" t="s">
        <v>239</v>
      </c>
      <c r="B61" s="11" t="s">
        <v>74</v>
      </c>
      <c r="C61" s="188">
        <f t="shared" ref="C61:E63" si="3">C54-C48</f>
        <v>0.86821582872164083</v>
      </c>
      <c r="D61" s="188">
        <f>D54-D48</f>
        <v>-0.10845540523331001</v>
      </c>
      <c r="E61" s="188">
        <f t="shared" si="3"/>
        <v>-3.9086895264586967E-2</v>
      </c>
      <c r="F61" s="15"/>
      <c r="H61" s="212" t="s">
        <v>240</v>
      </c>
      <c r="I61" s="11" t="s">
        <v>74</v>
      </c>
      <c r="J61" s="249">
        <f t="shared" ref="J61:L63" si="4">J54-J48</f>
        <v>0.86821582872164083</v>
      </c>
      <c r="K61" s="249">
        <f t="shared" si="4"/>
        <v>-0.41886856322395427</v>
      </c>
      <c r="L61" s="249">
        <f t="shared" si="4"/>
        <v>-0.15646954365505669</v>
      </c>
    </row>
    <row r="62" spans="1:15" x14ac:dyDescent="0.25">
      <c r="B62" s="11" t="s">
        <v>75</v>
      </c>
      <c r="C62" s="188">
        <f t="shared" si="3"/>
        <v>-0.1194467529265139</v>
      </c>
      <c r="D62" s="188">
        <f t="shared" si="3"/>
        <v>0.73742750514790234</v>
      </c>
      <c r="E62" s="188">
        <f t="shared" si="3"/>
        <v>-0.22467990547800207</v>
      </c>
      <c r="F62" s="15"/>
      <c r="H62" s="233"/>
      <c r="I62" s="11" t="s">
        <v>75</v>
      </c>
      <c r="J62" s="249">
        <f t="shared" si="4"/>
        <v>-3.0927711291433749E-2</v>
      </c>
      <c r="K62" s="249">
        <f t="shared" si="4"/>
        <v>0.73742750514790234</v>
      </c>
      <c r="L62" s="249">
        <f t="shared" si="4"/>
        <v>-0.2328822067106123</v>
      </c>
    </row>
    <row r="63" spans="1:15" x14ac:dyDescent="0.25">
      <c r="B63" s="11" t="s">
        <v>76</v>
      </c>
      <c r="C63" s="188">
        <f t="shared" si="3"/>
        <v>-2.6098502629650144E-2</v>
      </c>
      <c r="D63" s="188">
        <f t="shared" si="3"/>
        <v>-4.5474967234396702E-2</v>
      </c>
      <c r="E63" s="188">
        <f t="shared" si="3"/>
        <v>0.84048382186375969</v>
      </c>
      <c r="F63" s="15"/>
      <c r="H63" s="233"/>
      <c r="I63" s="11" t="s">
        <v>76</v>
      </c>
      <c r="J63" s="249">
        <f t="shared" si="4"/>
        <v>-6.5195399374114267E-3</v>
      </c>
      <c r="K63" s="249">
        <f t="shared" si="4"/>
        <v>-4.3873301804185867E-2</v>
      </c>
      <c r="L63" s="249">
        <f t="shared" si="4"/>
        <v>0.84048382186375969</v>
      </c>
      <c r="O63" s="15"/>
    </row>
    <row r="64" spans="1:15" x14ac:dyDescent="0.25">
      <c r="B64" s="15"/>
      <c r="C64" s="15"/>
      <c r="D64" s="15"/>
      <c r="E64" s="15"/>
      <c r="F64" s="15"/>
      <c r="H64" s="233"/>
      <c r="I64" s="15"/>
      <c r="J64" s="250"/>
      <c r="K64" s="250"/>
      <c r="L64" s="250"/>
      <c r="O64" s="15"/>
    </row>
    <row r="65" spans="1:15" x14ac:dyDescent="0.25">
      <c r="H65" s="233"/>
      <c r="O65" s="15"/>
    </row>
    <row r="66" spans="1:15" ht="15.75" x14ac:dyDescent="0.25">
      <c r="B66" s="246" t="s">
        <v>280</v>
      </c>
      <c r="C66" s="246"/>
      <c r="G66" s="212"/>
      <c r="H66" s="212" t="s">
        <v>284</v>
      </c>
      <c r="I66" s="247"/>
      <c r="O66" s="15"/>
    </row>
    <row r="67" spans="1:15" x14ac:dyDescent="0.25">
      <c r="A67" s="212"/>
      <c r="H67" s="233"/>
      <c r="O67" s="15"/>
    </row>
    <row r="68" spans="1:15" ht="30" x14ac:dyDescent="0.25">
      <c r="B68" s="238"/>
      <c r="C68" s="238" t="s">
        <v>235</v>
      </c>
      <c r="D68" s="238" t="s">
        <v>78</v>
      </c>
      <c r="E68" s="238" t="s">
        <v>79</v>
      </c>
      <c r="F68" s="233"/>
      <c r="G68" s="251"/>
      <c r="H68" s="251"/>
      <c r="I68" s="238"/>
      <c r="J68" s="238" t="s">
        <v>235</v>
      </c>
      <c r="K68" s="238" t="s">
        <v>78</v>
      </c>
      <c r="L68" s="238" t="s">
        <v>79</v>
      </c>
      <c r="M68" s="252" t="s">
        <v>241</v>
      </c>
      <c r="O68" s="251"/>
    </row>
    <row r="69" spans="1:15" x14ac:dyDescent="0.25">
      <c r="A69" s="212" t="s">
        <v>242</v>
      </c>
      <c r="B69" s="253" t="s">
        <v>74</v>
      </c>
      <c r="C69" s="254">
        <f t="array" ref="C69:E71">MINVERSE(C61:E63)</f>
        <v>1.1796231075407833</v>
      </c>
      <c r="D69" s="254">
        <v>0.17983786737063756</v>
      </c>
      <c r="E69" s="254">
        <v>0.10293328395838794</v>
      </c>
      <c r="F69" s="255"/>
      <c r="G69" s="255"/>
      <c r="H69" s="212" t="s">
        <v>243</v>
      </c>
      <c r="I69" s="256" t="s">
        <v>74</v>
      </c>
      <c r="J69" s="256">
        <f t="array" ref="J69:L71">MINVERSE(J61:L63)</f>
        <v>1.1796231075407833</v>
      </c>
      <c r="K69" s="256">
        <v>0.69455670703319927</v>
      </c>
      <c r="L69" s="256">
        <v>0.4120543179206515</v>
      </c>
      <c r="M69" s="256">
        <f>SUM(J69:L69)</f>
        <v>2.2862341324946343</v>
      </c>
      <c r="O69" s="15"/>
    </row>
    <row r="70" spans="1:15" x14ac:dyDescent="0.25">
      <c r="B70" s="253" t="s">
        <v>75</v>
      </c>
      <c r="C70" s="254">
        <v>0.20562248572412314</v>
      </c>
      <c r="D70" s="254">
        <v>1.4101427843757839</v>
      </c>
      <c r="E70" s="254">
        <v>0.3865248605823145</v>
      </c>
      <c r="F70" s="255"/>
      <c r="G70" s="255"/>
      <c r="H70" s="255"/>
      <c r="I70" s="256" t="s">
        <v>75</v>
      </c>
      <c r="J70" s="256">
        <v>5.3240734617667602E-2</v>
      </c>
      <c r="K70" s="256">
        <v>1.4101427843757839</v>
      </c>
      <c r="L70" s="256">
        <v>0.4006355721461452</v>
      </c>
      <c r="M70" s="256">
        <f t="shared" ref="M70:M71" si="5">SUM(J70:L70)</f>
        <v>1.8640190911395966</v>
      </c>
      <c r="O70" s="15"/>
    </row>
    <row r="71" spans="1:15" x14ac:dyDescent="0.25">
      <c r="B71" s="253" t="s">
        <v>76</v>
      </c>
      <c r="C71" s="254">
        <v>4.7754723566368687E-2</v>
      </c>
      <c r="D71" s="254">
        <v>8.1881047772206214E-2</v>
      </c>
      <c r="E71" s="254">
        <v>1.2139003552619354</v>
      </c>
      <c r="F71" s="255"/>
      <c r="G71" s="255"/>
      <c r="H71" s="255"/>
      <c r="I71" s="256" t="s">
        <v>76</v>
      </c>
      <c r="J71" s="256">
        <v>1.1929375102818184E-2</v>
      </c>
      <c r="K71" s="256">
        <v>7.8997130496791718E-2</v>
      </c>
      <c r="L71" s="256">
        <v>1.2139003552619354</v>
      </c>
      <c r="M71" s="256">
        <f t="shared" si="5"/>
        <v>1.3048268608615454</v>
      </c>
    </row>
    <row r="72" spans="1:15" ht="30" x14ac:dyDescent="0.25">
      <c r="B72" s="257" t="s">
        <v>244</v>
      </c>
      <c r="C72" s="254">
        <f>SUM(C69:C71)</f>
        <v>1.433000316831275</v>
      </c>
      <c r="D72" s="254">
        <f>SUM(D69:D71)</f>
        <v>1.6718616995186277</v>
      </c>
      <c r="E72" s="254">
        <f>SUM(E69:E71)</f>
        <v>1.7033584998026379</v>
      </c>
      <c r="F72" s="255"/>
      <c r="G72" s="15"/>
      <c r="H72" s="233"/>
      <c r="I72" s="233"/>
    </row>
    <row r="73" spans="1:15" x14ac:dyDescent="0.25">
      <c r="D73" s="3"/>
      <c r="I73" s="233"/>
    </row>
    <row r="75" spans="1:15" x14ac:dyDescent="0.25">
      <c r="B75" s="184" t="s">
        <v>283</v>
      </c>
      <c r="H75" s="184" t="s">
        <v>283</v>
      </c>
    </row>
    <row r="76" spans="1:15" x14ac:dyDescent="0.25">
      <c r="C76" s="11" t="s">
        <v>245</v>
      </c>
      <c r="D76" s="11" t="s">
        <v>246</v>
      </c>
      <c r="E76" s="11">
        <v>3</v>
      </c>
      <c r="F76" s="15"/>
      <c r="I76" s="11" t="s">
        <v>245</v>
      </c>
      <c r="J76" s="187" t="s">
        <v>246</v>
      </c>
      <c r="K76" s="11">
        <v>3</v>
      </c>
    </row>
    <row r="77" spans="1:15" ht="45" x14ac:dyDescent="0.25">
      <c r="C77" s="11"/>
      <c r="D77" s="187" t="s">
        <v>281</v>
      </c>
      <c r="E77" s="188">
        <f>SUM(C69:E71)</f>
        <v>4.8082205161525406</v>
      </c>
      <c r="F77" s="258"/>
      <c r="I77" s="11"/>
      <c r="J77" s="187" t="s">
        <v>286</v>
      </c>
      <c r="K77" s="188">
        <f>SUM(J69:L71)</f>
        <v>5.4550800844957763</v>
      </c>
    </row>
    <row r="78" spans="1:15" x14ac:dyDescent="0.25">
      <c r="C78"/>
      <c r="D78"/>
      <c r="E78"/>
      <c r="F78" s="258"/>
      <c r="I78"/>
      <c r="J78"/>
      <c r="K78"/>
    </row>
    <row r="79" spans="1:15" x14ac:dyDescent="0.25">
      <c r="C79" s="15"/>
      <c r="D79" s="15"/>
      <c r="E79" s="258"/>
      <c r="F79" s="258"/>
      <c r="I79" s="233"/>
    </row>
    <row r="80" spans="1:15" ht="21" x14ac:dyDescent="0.35">
      <c r="C80" s="15"/>
      <c r="D80" s="15"/>
      <c r="E80" s="259"/>
      <c r="F80" s="259"/>
      <c r="G80" s="259"/>
      <c r="H80" s="233"/>
    </row>
    <row r="81" spans="2:14" x14ac:dyDescent="0.25">
      <c r="B81" s="212" t="s">
        <v>282</v>
      </c>
      <c r="C81" s="247"/>
      <c r="D81" s="15"/>
      <c r="E81" s="258"/>
      <c r="H81" s="212" t="s">
        <v>287</v>
      </c>
      <c r="I81" s="247"/>
    </row>
    <row r="82" spans="2:14" x14ac:dyDescent="0.25">
      <c r="E82" s="3"/>
      <c r="H82" s="233"/>
    </row>
    <row r="83" spans="2:14" x14ac:dyDescent="0.25">
      <c r="C83" s="238"/>
      <c r="D83" s="260" t="s">
        <v>235</v>
      </c>
      <c r="E83" s="261" t="s">
        <v>78</v>
      </c>
      <c r="F83" s="261" t="s">
        <v>79</v>
      </c>
      <c r="G83" s="233"/>
      <c r="I83" s="238"/>
      <c r="J83" s="262" t="s">
        <v>247</v>
      </c>
    </row>
    <row r="84" spans="2:14" x14ac:dyDescent="0.25">
      <c r="C84" s="263" t="s">
        <v>248</v>
      </c>
      <c r="D84" s="264">
        <f>C72/((1/$E$76)*$E$77)</f>
        <v>0.89409396595932666</v>
      </c>
      <c r="E84" s="264">
        <f t="shared" ref="E84:F84" si="6">D72/((1/$E$76)*$E$77)</f>
        <v>1.0431270948798481</v>
      </c>
      <c r="F84" s="264">
        <f t="shared" si="6"/>
        <v>1.0627789391608256</v>
      </c>
      <c r="H84" s="265"/>
      <c r="I84" s="266" t="s">
        <v>74</v>
      </c>
      <c r="J84" s="264">
        <f>M69/((1/$K$76)*$K$77)</f>
        <v>1.2573055374525939</v>
      </c>
    </row>
    <row r="85" spans="2:14" x14ac:dyDescent="0.25">
      <c r="B85" s="265"/>
      <c r="C85" s="265"/>
      <c r="D85" s="265"/>
      <c r="E85" s="267"/>
      <c r="H85" s="265"/>
      <c r="I85" s="268" t="s">
        <v>75</v>
      </c>
      <c r="J85" s="264">
        <f t="shared" ref="J85:J86" si="7">M70/((1/$K$76)*$K$77)</f>
        <v>1.0251100234646096</v>
      </c>
    </row>
    <row r="86" spans="2:14" x14ac:dyDescent="0.25">
      <c r="B86" s="265"/>
      <c r="C86" s="265"/>
      <c r="D86" s="265"/>
      <c r="E86" s="267"/>
      <c r="F86" s="265"/>
      <c r="G86" s="265"/>
      <c r="H86" s="265"/>
      <c r="I86" s="268" t="s">
        <v>76</v>
      </c>
      <c r="J86" s="264">
        <f t="shared" si="7"/>
        <v>0.71758443908279657</v>
      </c>
      <c r="K86" s="265"/>
      <c r="L86" s="265"/>
      <c r="M86" s="265"/>
    </row>
    <row r="87" spans="2:14" x14ac:dyDescent="0.25">
      <c r="B87" s="265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</row>
    <row r="88" spans="2:14" x14ac:dyDescent="0.25">
      <c r="B88" s="265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</row>
    <row r="89" spans="2:14" x14ac:dyDescent="0.25">
      <c r="B89" s="265"/>
      <c r="C89" s="265"/>
      <c r="D89" s="265"/>
      <c r="E89" s="265"/>
      <c r="F89" s="265"/>
      <c r="G89" s="265"/>
      <c r="H89" s="265"/>
      <c r="L89" s="265"/>
      <c r="M89" s="265"/>
      <c r="N89" s="265"/>
    </row>
    <row r="90" spans="2:14" x14ac:dyDescent="0.25">
      <c r="B90" s="265"/>
      <c r="C90" s="265"/>
      <c r="D90" s="265"/>
      <c r="E90" s="265"/>
      <c r="F90" s="265"/>
      <c r="G90" s="265"/>
      <c r="L90" s="265"/>
      <c r="M90" s="265"/>
      <c r="N90" s="265"/>
    </row>
    <row r="91" spans="2:14" x14ac:dyDescent="0.25">
      <c r="B91" s="265"/>
      <c r="C91" s="265"/>
      <c r="D91" s="265"/>
      <c r="E91" s="265"/>
      <c r="F91" s="265"/>
      <c r="G91" s="265"/>
      <c r="L91" s="265"/>
      <c r="M91" s="265"/>
      <c r="N91" s="265"/>
    </row>
    <row r="92" spans="2:14" x14ac:dyDescent="0.25">
      <c r="B92" s="265"/>
      <c r="C92" s="265"/>
      <c r="D92" s="265"/>
      <c r="E92" s="265"/>
      <c r="F92" s="265"/>
      <c r="G92" s="265"/>
      <c r="L92" s="265"/>
      <c r="M92" s="265"/>
      <c r="N92" s="265"/>
    </row>
    <row r="93" spans="2:14" x14ac:dyDescent="0.25">
      <c r="B93" s="265"/>
      <c r="C93" s="265"/>
      <c r="D93" s="265"/>
      <c r="E93" s="265"/>
      <c r="F93" s="265"/>
      <c r="G93" s="265"/>
      <c r="L93" s="265"/>
      <c r="M93" s="265"/>
      <c r="N93" s="265"/>
    </row>
    <row r="94" spans="2:14" x14ac:dyDescent="0.25">
      <c r="B94" s="265"/>
      <c r="C94" s="265"/>
      <c r="D94" s="265"/>
      <c r="E94" s="265"/>
      <c r="F94" s="265"/>
      <c r="G94" s="265"/>
      <c r="L94" s="265"/>
      <c r="M94" s="265"/>
      <c r="N94" s="265"/>
    </row>
    <row r="95" spans="2:14" x14ac:dyDescent="0.25">
      <c r="B95" s="265"/>
      <c r="C95" s="265"/>
      <c r="D95" s="265"/>
      <c r="E95" s="265"/>
      <c r="F95" s="265"/>
      <c r="G95" s="265"/>
      <c r="L95" s="265"/>
      <c r="M95" s="265"/>
      <c r="N95" s="265"/>
    </row>
    <row r="96" spans="2:14" x14ac:dyDescent="0.25">
      <c r="F96" s="265"/>
      <c r="G96" s="265"/>
      <c r="L96" s="265"/>
      <c r="M96" s="265"/>
      <c r="N96" s="265"/>
    </row>
    <row r="97" spans="6:14" x14ac:dyDescent="0.25">
      <c r="F97" s="265"/>
      <c r="G97" s="265"/>
      <c r="L97" s="265"/>
      <c r="M97" s="265"/>
      <c r="N97" s="265"/>
    </row>
    <row r="132" spans="2:13" x14ac:dyDescent="0.25">
      <c r="I132" s="269"/>
      <c r="J132" s="269"/>
      <c r="K132" s="269"/>
    </row>
    <row r="133" spans="2:13" x14ac:dyDescent="0.25">
      <c r="H133" s="269"/>
      <c r="I133" s="269"/>
      <c r="J133" s="269"/>
      <c r="K133" s="269"/>
    </row>
    <row r="134" spans="2:13" x14ac:dyDescent="0.25">
      <c r="H134" s="269"/>
      <c r="I134" s="269"/>
      <c r="J134" s="269"/>
      <c r="K134" s="269"/>
    </row>
    <row r="135" spans="2:13" x14ac:dyDescent="0.25">
      <c r="H135" s="269"/>
      <c r="I135" s="269"/>
      <c r="J135" s="269"/>
      <c r="K135" s="269"/>
    </row>
    <row r="136" spans="2:13" x14ac:dyDescent="0.25">
      <c r="H136" s="269"/>
      <c r="I136" s="269"/>
      <c r="J136" s="269"/>
      <c r="K136" s="269"/>
    </row>
    <row r="137" spans="2:13" x14ac:dyDescent="0.25">
      <c r="H137" s="269"/>
      <c r="I137" s="269"/>
      <c r="J137" s="269"/>
      <c r="K137" s="269"/>
    </row>
    <row r="138" spans="2:13" x14ac:dyDescent="0.25">
      <c r="H138" s="269"/>
      <c r="I138" s="269"/>
      <c r="J138" s="269"/>
      <c r="K138" s="269"/>
    </row>
    <row r="139" spans="2:13" x14ac:dyDescent="0.25">
      <c r="B139" s="269"/>
      <c r="C139" s="269"/>
      <c r="D139" s="269"/>
      <c r="E139" s="269"/>
      <c r="H139" s="269"/>
      <c r="I139" s="269"/>
      <c r="J139" s="269"/>
      <c r="K139" s="269"/>
    </row>
    <row r="140" spans="2:13" x14ac:dyDescent="0.25">
      <c r="B140" s="269"/>
      <c r="C140" s="269"/>
      <c r="D140" s="269"/>
      <c r="E140" s="269"/>
      <c r="H140" s="269"/>
      <c r="I140" s="269"/>
      <c r="J140" s="269"/>
      <c r="K140" s="269"/>
    </row>
    <row r="141" spans="2:13" x14ac:dyDescent="0.25">
      <c r="B141" s="269"/>
      <c r="C141" s="269"/>
      <c r="D141" s="269"/>
      <c r="E141" s="269"/>
      <c r="F141" s="269"/>
      <c r="G141" s="269"/>
      <c r="H141" s="269"/>
      <c r="I141" s="269"/>
      <c r="J141" s="269"/>
      <c r="K141" s="269"/>
      <c r="L141" s="269"/>
      <c r="M141" s="269"/>
    </row>
    <row r="142" spans="2:13" x14ac:dyDescent="0.25">
      <c r="B142" s="269"/>
      <c r="C142" s="269"/>
      <c r="D142" s="269"/>
      <c r="E142" s="269"/>
      <c r="F142" s="269"/>
      <c r="G142" s="269"/>
      <c r="H142" s="269"/>
      <c r="I142" s="269"/>
      <c r="J142" s="269"/>
      <c r="K142" s="269"/>
      <c r="L142" s="269"/>
      <c r="M142" s="269"/>
    </row>
    <row r="143" spans="2:13" x14ac:dyDescent="0.25">
      <c r="B143" s="269"/>
      <c r="C143" s="269"/>
      <c r="D143" s="269"/>
      <c r="E143" s="269"/>
      <c r="F143" s="269"/>
      <c r="G143" s="269"/>
      <c r="H143" s="269"/>
      <c r="I143" s="269"/>
      <c r="J143" s="269"/>
      <c r="K143" s="269"/>
      <c r="L143" s="269"/>
      <c r="M143" s="269"/>
    </row>
    <row r="144" spans="2:13" x14ac:dyDescent="0.25">
      <c r="B144" s="269"/>
      <c r="C144" s="269"/>
      <c r="D144" s="269"/>
      <c r="E144" s="269"/>
      <c r="F144" s="269"/>
      <c r="G144" s="269"/>
      <c r="H144" s="269"/>
      <c r="L144" s="269"/>
      <c r="M144" s="269"/>
    </row>
    <row r="145" spans="2:13" x14ac:dyDescent="0.25">
      <c r="B145" s="269"/>
      <c r="C145" s="269"/>
      <c r="D145" s="269"/>
      <c r="E145" s="269"/>
      <c r="F145" s="269"/>
      <c r="G145" s="269"/>
      <c r="L145" s="269"/>
      <c r="M145" s="269"/>
    </row>
    <row r="146" spans="2:13" x14ac:dyDescent="0.25">
      <c r="B146" s="269"/>
      <c r="C146" s="269"/>
      <c r="D146" s="269"/>
      <c r="E146" s="269"/>
      <c r="F146" s="269"/>
      <c r="G146" s="269"/>
      <c r="L146" s="269"/>
      <c r="M146" s="269"/>
    </row>
    <row r="147" spans="2:13" x14ac:dyDescent="0.25">
      <c r="B147" s="269"/>
      <c r="C147" s="269"/>
      <c r="D147" s="269"/>
      <c r="E147" s="269"/>
      <c r="F147" s="269"/>
      <c r="G147" s="269"/>
      <c r="L147" s="269"/>
      <c r="M147" s="269"/>
    </row>
    <row r="148" spans="2:13" x14ac:dyDescent="0.25">
      <c r="B148" s="269"/>
      <c r="C148" s="269"/>
      <c r="D148" s="269"/>
      <c r="E148" s="269"/>
      <c r="F148" s="269"/>
      <c r="G148" s="269"/>
      <c r="L148" s="269"/>
      <c r="M148" s="269"/>
    </row>
    <row r="149" spans="2:13" x14ac:dyDescent="0.25">
      <c r="B149" s="269"/>
      <c r="C149" s="269"/>
      <c r="D149" s="269"/>
      <c r="E149" s="269"/>
      <c r="F149" s="269"/>
      <c r="G149" s="269"/>
      <c r="L149" s="269"/>
      <c r="M149" s="269"/>
    </row>
    <row r="150" spans="2:13" x14ac:dyDescent="0.25">
      <c r="B150" s="269"/>
      <c r="C150" s="269"/>
      <c r="D150" s="269"/>
      <c r="E150" s="269"/>
      <c r="F150" s="269"/>
      <c r="G150" s="269"/>
      <c r="L150" s="269"/>
      <c r="M150" s="269"/>
    </row>
    <row r="151" spans="2:13" x14ac:dyDescent="0.25">
      <c r="F151" s="269"/>
      <c r="G151" s="269"/>
      <c r="L151" s="269"/>
      <c r="M151" s="269"/>
    </row>
    <row r="152" spans="2:13" x14ac:dyDescent="0.25">
      <c r="F152" s="269"/>
      <c r="G152" s="269"/>
      <c r="L152" s="269"/>
      <c r="M152" s="269"/>
    </row>
    <row r="162" spans="2:13" x14ac:dyDescent="0.25">
      <c r="I162" s="269"/>
      <c r="J162" s="269"/>
      <c r="K162" s="269"/>
    </row>
    <row r="163" spans="2:13" x14ac:dyDescent="0.25">
      <c r="H163" s="269"/>
      <c r="I163" s="269"/>
      <c r="J163" s="269"/>
      <c r="K163" s="269"/>
    </row>
    <row r="164" spans="2:13" x14ac:dyDescent="0.25">
      <c r="H164" s="269"/>
      <c r="I164" s="269"/>
      <c r="J164" s="269"/>
      <c r="K164" s="269"/>
    </row>
    <row r="165" spans="2:13" x14ac:dyDescent="0.25">
      <c r="H165" s="269"/>
      <c r="I165" s="269"/>
      <c r="J165" s="269"/>
      <c r="K165" s="269"/>
    </row>
    <row r="166" spans="2:13" x14ac:dyDescent="0.25">
      <c r="H166" s="269"/>
      <c r="I166" s="269"/>
      <c r="J166" s="269"/>
      <c r="K166" s="269"/>
    </row>
    <row r="167" spans="2:13" x14ac:dyDescent="0.25">
      <c r="H167" s="269"/>
      <c r="I167" s="269"/>
      <c r="J167" s="269"/>
      <c r="K167" s="269"/>
    </row>
    <row r="168" spans="2:13" x14ac:dyDescent="0.25">
      <c r="H168" s="269"/>
      <c r="I168" s="269"/>
      <c r="J168" s="269"/>
      <c r="K168" s="269"/>
    </row>
    <row r="169" spans="2:13" x14ac:dyDescent="0.25">
      <c r="B169" s="269"/>
      <c r="C169" s="269"/>
      <c r="D169" s="269"/>
      <c r="E169" s="269"/>
      <c r="H169" s="269"/>
      <c r="I169" s="269"/>
      <c r="J169" s="269"/>
      <c r="K169" s="269"/>
    </row>
    <row r="170" spans="2:13" x14ac:dyDescent="0.25">
      <c r="B170" s="269"/>
      <c r="C170" s="269"/>
      <c r="D170" s="269"/>
      <c r="E170" s="269"/>
      <c r="H170" s="269"/>
      <c r="I170" s="269"/>
      <c r="J170" s="269"/>
      <c r="K170" s="269"/>
    </row>
    <row r="171" spans="2:13" x14ac:dyDescent="0.25">
      <c r="B171" s="269"/>
      <c r="C171" s="269"/>
      <c r="D171" s="269"/>
      <c r="E171" s="269"/>
      <c r="F171" s="269"/>
      <c r="G171" s="269"/>
      <c r="H171" s="269"/>
      <c r="I171" s="269"/>
      <c r="J171" s="269"/>
      <c r="K171" s="269"/>
      <c r="L171" s="269"/>
      <c r="M171" s="269"/>
    </row>
    <row r="172" spans="2:13" x14ac:dyDescent="0.25">
      <c r="B172" s="269"/>
      <c r="C172" s="269"/>
      <c r="D172" s="269"/>
      <c r="E172" s="269"/>
      <c r="F172" s="269"/>
      <c r="G172" s="269"/>
      <c r="H172" s="269"/>
      <c r="I172" s="269"/>
      <c r="J172" s="269"/>
      <c r="K172" s="269"/>
      <c r="L172" s="269"/>
      <c r="M172" s="269"/>
    </row>
    <row r="173" spans="2:13" x14ac:dyDescent="0.25">
      <c r="B173" s="269"/>
      <c r="C173" s="269"/>
      <c r="D173" s="269"/>
      <c r="E173" s="269"/>
      <c r="F173" s="269"/>
      <c r="G173" s="269"/>
      <c r="H173" s="269"/>
      <c r="I173" s="269"/>
      <c r="J173" s="269"/>
      <c r="K173" s="269"/>
      <c r="L173" s="269"/>
      <c r="M173" s="269"/>
    </row>
    <row r="174" spans="2:13" x14ac:dyDescent="0.25">
      <c r="B174" s="269"/>
      <c r="C174" s="269"/>
      <c r="D174" s="269"/>
      <c r="E174" s="269"/>
      <c r="F174" s="269"/>
      <c r="G174" s="269"/>
      <c r="H174" s="269"/>
      <c r="L174" s="269"/>
      <c r="M174" s="269"/>
    </row>
    <row r="175" spans="2:13" x14ac:dyDescent="0.25">
      <c r="B175" s="269"/>
      <c r="C175" s="269"/>
      <c r="D175" s="269"/>
      <c r="E175" s="269"/>
      <c r="F175" s="269"/>
      <c r="G175" s="269"/>
      <c r="L175" s="269"/>
      <c r="M175" s="269"/>
    </row>
    <row r="176" spans="2:13" x14ac:dyDescent="0.25">
      <c r="B176" s="269"/>
      <c r="C176" s="269"/>
      <c r="D176" s="269"/>
      <c r="E176" s="269"/>
      <c r="F176" s="269"/>
      <c r="G176" s="269"/>
      <c r="L176" s="269"/>
      <c r="M176" s="269"/>
    </row>
    <row r="177" spans="2:13" x14ac:dyDescent="0.25">
      <c r="B177" s="269"/>
      <c r="C177" s="269"/>
      <c r="D177" s="269"/>
      <c r="E177" s="269"/>
      <c r="F177" s="269"/>
      <c r="G177" s="269"/>
      <c r="L177" s="269"/>
      <c r="M177" s="269"/>
    </row>
    <row r="178" spans="2:13" x14ac:dyDescent="0.25">
      <c r="B178" s="269"/>
      <c r="C178" s="269"/>
      <c r="D178" s="269"/>
      <c r="E178" s="269"/>
      <c r="F178" s="269"/>
      <c r="G178" s="269"/>
      <c r="L178" s="269"/>
      <c r="M178" s="269"/>
    </row>
    <row r="179" spans="2:13" x14ac:dyDescent="0.25">
      <c r="B179" s="269"/>
      <c r="C179" s="269"/>
      <c r="D179" s="269"/>
      <c r="E179" s="269"/>
      <c r="F179" s="269"/>
      <c r="G179" s="269"/>
      <c r="L179" s="269"/>
      <c r="M179" s="269"/>
    </row>
    <row r="180" spans="2:13" x14ac:dyDescent="0.25">
      <c r="B180" s="269"/>
      <c r="C180" s="269"/>
      <c r="D180" s="269"/>
      <c r="E180" s="269"/>
      <c r="F180" s="269"/>
      <c r="G180" s="269"/>
      <c r="L180" s="269"/>
      <c r="M180" s="269"/>
    </row>
    <row r="181" spans="2:13" x14ac:dyDescent="0.25">
      <c r="F181" s="269"/>
      <c r="G181" s="269"/>
      <c r="L181" s="269"/>
      <c r="M181" s="269"/>
    </row>
    <row r="182" spans="2:13" x14ac:dyDescent="0.25">
      <c r="F182" s="269"/>
      <c r="G182" s="269"/>
      <c r="L182" s="269"/>
      <c r="M182" s="269"/>
    </row>
    <row r="210" spans="4:10" ht="15.75" thickBot="1" x14ac:dyDescent="0.3"/>
    <row r="211" spans="4:10" ht="16.5" thickBot="1" x14ac:dyDescent="0.3">
      <c r="I211" s="270"/>
      <c r="J211" s="270"/>
    </row>
    <row r="212" spans="4:10" ht="16.5" thickBot="1" x14ac:dyDescent="0.3">
      <c r="H212" s="270"/>
      <c r="I212" s="271"/>
      <c r="J212" s="272"/>
    </row>
    <row r="213" spans="4:10" ht="16.5" thickBot="1" x14ac:dyDescent="0.3">
      <c r="H213" s="271"/>
      <c r="I213" s="273"/>
      <c r="J213" s="274"/>
    </row>
    <row r="214" spans="4:10" ht="15.75" x14ac:dyDescent="0.25">
      <c r="H214" s="273"/>
      <c r="I214" s="275"/>
      <c r="J214" s="274"/>
    </row>
    <row r="215" spans="4:10" ht="15.75" x14ac:dyDescent="0.25">
      <c r="H215" s="275"/>
      <c r="I215" s="275"/>
      <c r="J215" s="274"/>
    </row>
    <row r="216" spans="4:10" ht="16.5" thickBot="1" x14ac:dyDescent="0.3">
      <c r="H216" s="275"/>
      <c r="I216" s="276"/>
      <c r="J216" s="277"/>
    </row>
    <row r="217" spans="4:10" ht="16.5" thickBot="1" x14ac:dyDescent="0.3">
      <c r="H217" s="276"/>
    </row>
    <row r="218" spans="4:10" ht="15.75" x14ac:dyDescent="0.25">
      <c r="D218" s="278"/>
      <c r="E218" s="278"/>
    </row>
    <row r="219" spans="4:10" ht="16.5" thickBot="1" x14ac:dyDescent="0.3">
      <c r="D219" s="279"/>
      <c r="E219" s="276"/>
    </row>
    <row r="220" spans="4:10" ht="16.5" thickBot="1" x14ac:dyDescent="0.3">
      <c r="D220" s="280"/>
      <c r="E220" s="281"/>
      <c r="F220" s="270"/>
      <c r="G220" s="270"/>
    </row>
    <row r="221" spans="4:10" ht="16.5" thickBot="1" x14ac:dyDescent="0.3">
      <c r="D221" s="280"/>
      <c r="E221" s="281"/>
      <c r="F221" s="282"/>
      <c r="G221" s="282"/>
    </row>
    <row r="222" spans="4:10" ht="15.75" x14ac:dyDescent="0.25">
      <c r="D222" s="283"/>
      <c r="E222" s="284"/>
      <c r="F222" s="275"/>
      <c r="G222" s="275"/>
    </row>
    <row r="223" spans="4:10" ht="16.5" thickBot="1" x14ac:dyDescent="0.3">
      <c r="D223" s="280"/>
      <c r="E223" s="281"/>
      <c r="F223" s="275"/>
      <c r="G223" s="275"/>
    </row>
    <row r="224" spans="4:10" ht="15.75" x14ac:dyDescent="0.25">
      <c r="F224" s="275"/>
      <c r="G224" s="275"/>
    </row>
    <row r="225" spans="6:7" ht="16.5" thickBot="1" x14ac:dyDescent="0.3">
      <c r="F225" s="276"/>
      <c r="G225" s="276"/>
    </row>
  </sheetData>
  <pageMargins left="0.7" right="0.7" top="0.75" bottom="0.75" header="0.3" footer="0.3"/>
  <ignoredErrors>
    <ignoredError sqref="C37:E3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C113"/>
  <sheetViews>
    <sheetView workbookViewId="0"/>
  </sheetViews>
  <sheetFormatPr defaultRowHeight="15" x14ac:dyDescent="0.25"/>
  <cols>
    <col min="1" max="1" width="9.140625" style="14"/>
    <col min="2" max="2" width="24" style="14" customWidth="1"/>
    <col min="3" max="3" width="9.140625" style="14"/>
    <col min="4" max="4" width="11.140625" style="14" customWidth="1"/>
    <col min="5" max="5" width="10.7109375" style="14" customWidth="1"/>
    <col min="6" max="6" width="12.7109375" style="14" customWidth="1"/>
    <col min="7" max="7" width="12" style="14" customWidth="1"/>
    <col min="8" max="8" width="16.42578125" style="14" customWidth="1"/>
    <col min="9" max="9" width="20.28515625" style="14" customWidth="1"/>
    <col min="10" max="10" width="19.28515625" style="14" customWidth="1"/>
    <col min="11" max="11" width="19.85546875" style="14" customWidth="1"/>
    <col min="12" max="12" width="15.140625" style="14" customWidth="1"/>
    <col min="13" max="13" width="16.42578125" style="14" customWidth="1"/>
    <col min="14" max="14" width="17.28515625" style="14" customWidth="1"/>
    <col min="15" max="15" width="17.42578125" style="14" customWidth="1"/>
    <col min="16" max="16" width="18" style="14" customWidth="1"/>
    <col min="17" max="17" width="20.42578125" style="14" customWidth="1"/>
    <col min="18" max="18" width="21.85546875" style="14" customWidth="1"/>
    <col min="19" max="19" width="21.42578125" style="14" customWidth="1"/>
    <col min="20" max="20" width="14.85546875" style="14" customWidth="1"/>
    <col min="21" max="21" width="13.7109375" style="14" customWidth="1"/>
    <col min="22" max="22" width="18.7109375" style="14" customWidth="1"/>
    <col min="23" max="23" width="27.28515625" style="14" customWidth="1"/>
    <col min="24" max="24" width="17.85546875" style="14" customWidth="1"/>
    <col min="25" max="25" width="28.85546875" style="14" customWidth="1"/>
    <col min="26" max="26" width="27.5703125" style="14" customWidth="1"/>
    <col min="27" max="27" width="17.7109375" style="14" customWidth="1"/>
    <col min="28" max="28" width="27.5703125" style="14" customWidth="1"/>
    <col min="29" max="29" width="15" style="14" customWidth="1"/>
    <col min="30" max="30" width="12.28515625" style="14" customWidth="1"/>
    <col min="31" max="31" width="9.140625" style="14"/>
    <col min="32" max="32" width="13.28515625" style="14" customWidth="1"/>
    <col min="33" max="33" width="14.140625" style="14" customWidth="1"/>
    <col min="34" max="34" width="12.140625" style="14" customWidth="1"/>
    <col min="35" max="35" width="11.7109375" style="14" customWidth="1"/>
    <col min="36" max="36" width="15.28515625" style="14" customWidth="1"/>
    <col min="37" max="37" width="15.7109375" style="14" customWidth="1"/>
    <col min="38" max="38" width="12.42578125" style="14" customWidth="1"/>
    <col min="39" max="39" width="13.28515625" style="14" customWidth="1"/>
    <col min="40" max="40" width="12.85546875" style="14" customWidth="1"/>
    <col min="41" max="41" width="21.140625" style="14" customWidth="1"/>
    <col min="42" max="42" width="13.5703125" style="14" customWidth="1"/>
    <col min="43" max="43" width="12" style="14" customWidth="1"/>
    <col min="44" max="44" width="14.5703125" style="14" customWidth="1"/>
    <col min="45" max="45" width="13.85546875" style="14" customWidth="1"/>
    <col min="46" max="46" width="17.85546875" style="14" customWidth="1"/>
    <col min="47" max="47" width="15.42578125" style="14" customWidth="1"/>
    <col min="48" max="48" width="16.140625" style="14" customWidth="1"/>
    <col min="49" max="49" width="17.5703125" style="14" customWidth="1"/>
    <col min="50" max="50" width="16.42578125" style="14" customWidth="1"/>
    <col min="51" max="51" width="13.7109375" style="14" customWidth="1"/>
    <col min="52" max="52" width="20.5703125" style="14" customWidth="1"/>
    <col min="53" max="53" width="16.42578125" style="14" customWidth="1"/>
    <col min="54" max="54" width="16.5703125" style="14" customWidth="1"/>
    <col min="55" max="55" width="15" style="14" customWidth="1"/>
    <col min="56" max="56" width="16.5703125" style="14" customWidth="1"/>
    <col min="57" max="57" width="15.85546875" style="14" customWidth="1"/>
    <col min="58" max="58" width="15.7109375" style="14" customWidth="1"/>
    <col min="59" max="59" width="13.140625" style="14" customWidth="1"/>
    <col min="60" max="60" width="12.140625" style="14" customWidth="1"/>
    <col min="61" max="61" width="13.5703125" style="14" customWidth="1"/>
    <col min="62" max="62" width="13.140625" style="14" customWidth="1"/>
    <col min="63" max="63" width="16.7109375" style="14" customWidth="1"/>
    <col min="64" max="64" width="19.28515625" style="14" customWidth="1"/>
    <col min="65" max="65" width="14.5703125" style="14" customWidth="1"/>
    <col min="66" max="66" width="21.140625" style="14" customWidth="1"/>
    <col min="67" max="67" width="14.42578125" style="14" customWidth="1"/>
    <col min="68" max="68" width="13.7109375" style="14" customWidth="1"/>
    <col min="69" max="69" width="15.42578125" style="14" customWidth="1"/>
    <col min="70" max="70" width="9.140625" style="14"/>
    <col min="71" max="72" width="16.7109375" style="14" customWidth="1"/>
    <col min="73" max="74" width="14.7109375" style="14" customWidth="1"/>
    <col min="75" max="75" width="18" style="14" customWidth="1"/>
    <col min="76" max="76" width="14.42578125" style="14" customWidth="1"/>
    <col min="77" max="77" width="19.140625" style="14" customWidth="1"/>
    <col min="78" max="78" width="14.140625" style="14" customWidth="1"/>
    <col min="79" max="79" width="9.140625" style="14"/>
    <col min="80" max="80" width="13.5703125" style="14" customWidth="1"/>
    <col min="81" max="81" width="14.5703125" style="14" customWidth="1"/>
    <col min="82" max="82" width="10.85546875" style="14" customWidth="1"/>
    <col min="83" max="83" width="9.140625" style="14"/>
    <col min="84" max="84" width="13.28515625" style="14" customWidth="1"/>
    <col min="85" max="85" width="12.7109375" style="14" customWidth="1"/>
    <col min="86" max="86" width="12.85546875" style="14" customWidth="1"/>
    <col min="87" max="87" width="14.42578125" style="14" customWidth="1"/>
    <col min="88" max="88" width="9.140625" style="14"/>
    <col min="89" max="89" width="22.7109375" style="14" customWidth="1"/>
    <col min="90" max="90" width="19.85546875" style="14" customWidth="1"/>
    <col min="91" max="91" width="15.28515625" style="14" customWidth="1"/>
    <col min="92" max="92" width="16.140625" style="14" customWidth="1"/>
    <col min="93" max="93" width="9.140625" style="14"/>
    <col min="94" max="94" width="13.5703125" style="14" customWidth="1"/>
    <col min="95" max="95" width="10.85546875" style="14" customWidth="1"/>
    <col min="96" max="96" width="16.7109375" style="14" customWidth="1"/>
    <col min="97" max="97" width="15.42578125" style="14" customWidth="1"/>
    <col min="98" max="98" width="14" style="14" customWidth="1"/>
    <col min="99" max="99" width="13.140625" style="14" customWidth="1"/>
    <col min="100" max="100" width="20.28515625" style="14" customWidth="1"/>
    <col min="101" max="101" width="18" style="14" customWidth="1"/>
    <col min="102" max="102" width="13.28515625" style="14" customWidth="1"/>
    <col min="103" max="103" width="13.5703125" style="14" customWidth="1"/>
    <col min="104" max="104" width="16.28515625" style="14" customWidth="1"/>
    <col min="105" max="16384" width="9.140625" style="14"/>
  </cols>
  <sheetData>
    <row r="2" spans="2:107" ht="21" x14ac:dyDescent="0.35">
      <c r="B2" s="285" t="s">
        <v>249</v>
      </c>
      <c r="C2" s="286"/>
      <c r="D2" s="286"/>
      <c r="E2" s="287"/>
      <c r="F2" s="287"/>
      <c r="G2" s="287"/>
      <c r="BZ2" s="17"/>
    </row>
    <row r="3" spans="2:107" x14ac:dyDescent="0.25">
      <c r="B3" s="288"/>
      <c r="C3" s="287"/>
      <c r="D3" s="287"/>
      <c r="E3" s="287"/>
      <c r="F3" s="287"/>
      <c r="G3" s="287"/>
      <c r="BZ3" s="17"/>
    </row>
    <row r="4" spans="2:107" x14ac:dyDescent="0.25">
      <c r="B4" s="288"/>
      <c r="C4" s="202"/>
      <c r="D4" s="287"/>
      <c r="E4" s="287"/>
      <c r="F4" s="287"/>
      <c r="G4" s="287"/>
      <c r="BZ4" s="17"/>
    </row>
    <row r="5" spans="2:107" x14ac:dyDescent="0.25">
      <c r="B5" s="288" t="s">
        <v>250</v>
      </c>
      <c r="C5" s="287"/>
      <c r="D5" s="287"/>
      <c r="E5" s="287"/>
      <c r="F5" s="287"/>
      <c r="G5" s="287"/>
      <c r="BZ5" s="17"/>
    </row>
    <row r="6" spans="2:107" x14ac:dyDescent="0.25">
      <c r="B6" s="289" t="s">
        <v>251</v>
      </c>
      <c r="C6" s="202"/>
      <c r="D6" s="202"/>
      <c r="E6" s="202"/>
      <c r="BZ6" s="17"/>
    </row>
    <row r="7" spans="2:107" ht="15.75" thickBot="1" x14ac:dyDescent="0.3">
      <c r="BZ7" s="17"/>
    </row>
    <row r="8" spans="2:107" ht="77.25" customHeight="1" thickBot="1" x14ac:dyDescent="0.35">
      <c r="B8" s="90" t="s">
        <v>252</v>
      </c>
      <c r="C8" s="91"/>
      <c r="D8" s="290" t="s">
        <v>42</v>
      </c>
      <c r="E8" s="290" t="s">
        <v>43</v>
      </c>
      <c r="F8" s="290" t="s">
        <v>253</v>
      </c>
      <c r="G8" s="290" t="s">
        <v>254</v>
      </c>
      <c r="H8" s="290" t="s">
        <v>44</v>
      </c>
      <c r="I8" s="290" t="s">
        <v>45</v>
      </c>
      <c r="J8" s="290" t="s">
        <v>255</v>
      </c>
      <c r="K8" s="290" t="s">
        <v>256</v>
      </c>
      <c r="L8" s="290" t="s">
        <v>46</v>
      </c>
      <c r="M8" s="290" t="s">
        <v>47</v>
      </c>
      <c r="N8" s="290" t="s">
        <v>257</v>
      </c>
      <c r="O8" s="290" t="s">
        <v>258</v>
      </c>
      <c r="P8" s="290" t="s">
        <v>48</v>
      </c>
      <c r="Q8" s="290" t="s">
        <v>49</v>
      </c>
      <c r="R8" s="290" t="s">
        <v>259</v>
      </c>
      <c r="S8" s="290" t="s">
        <v>260</v>
      </c>
      <c r="T8" s="290" t="s">
        <v>73</v>
      </c>
      <c r="U8" s="290" t="s">
        <v>261</v>
      </c>
      <c r="V8" s="291" t="s">
        <v>88</v>
      </c>
      <c r="W8" s="290" t="s">
        <v>262</v>
      </c>
      <c r="X8" s="292" t="s">
        <v>50</v>
      </c>
      <c r="Y8" s="290" t="s">
        <v>263</v>
      </c>
      <c r="Z8" s="290" t="s">
        <v>264</v>
      </c>
      <c r="AA8" s="292" t="s">
        <v>91</v>
      </c>
      <c r="AB8" s="290" t="s">
        <v>265</v>
      </c>
      <c r="AC8" s="293" t="s">
        <v>89</v>
      </c>
      <c r="AD8" s="290" t="s">
        <v>83</v>
      </c>
      <c r="AE8" s="290" t="s">
        <v>21</v>
      </c>
      <c r="AF8" s="290" t="s">
        <v>22</v>
      </c>
      <c r="AG8" s="290" t="s">
        <v>274</v>
      </c>
      <c r="AH8" s="290" t="s">
        <v>266</v>
      </c>
      <c r="AI8" s="290" t="s">
        <v>24</v>
      </c>
      <c r="AJ8" s="290" t="s">
        <v>25</v>
      </c>
      <c r="AK8" s="290" t="s">
        <v>26</v>
      </c>
      <c r="AL8" s="290" t="s">
        <v>27</v>
      </c>
      <c r="AM8" s="290" t="s">
        <v>28</v>
      </c>
      <c r="AN8" s="290" t="s">
        <v>29</v>
      </c>
      <c r="AO8" s="290" t="s">
        <v>223</v>
      </c>
      <c r="AP8" s="290" t="s">
        <v>30</v>
      </c>
      <c r="AQ8" s="290" t="s">
        <v>31</v>
      </c>
      <c r="AR8" s="290" t="s">
        <v>32</v>
      </c>
      <c r="AS8" s="290" t="s">
        <v>33</v>
      </c>
      <c r="AT8" s="290" t="s">
        <v>34</v>
      </c>
      <c r="AU8" s="290" t="s">
        <v>267</v>
      </c>
      <c r="AV8" s="290" t="s">
        <v>36</v>
      </c>
      <c r="AW8" s="290" t="s">
        <v>37</v>
      </c>
      <c r="AX8" s="290" t="s">
        <v>38</v>
      </c>
      <c r="AY8" s="290" t="s">
        <v>39</v>
      </c>
      <c r="AZ8" s="290" t="s">
        <v>40</v>
      </c>
      <c r="BA8" s="294" t="s">
        <v>41</v>
      </c>
      <c r="BB8" s="290" t="s">
        <v>86</v>
      </c>
      <c r="BC8" s="290" t="s">
        <v>87</v>
      </c>
      <c r="BD8" s="290" t="s">
        <v>0</v>
      </c>
      <c r="BE8" s="290" t="s">
        <v>1</v>
      </c>
      <c r="BF8" s="290" t="s">
        <v>275</v>
      </c>
      <c r="BG8" s="290" t="s">
        <v>268</v>
      </c>
      <c r="BH8" s="290" t="s">
        <v>3</v>
      </c>
      <c r="BI8" s="290" t="s">
        <v>4</v>
      </c>
      <c r="BJ8" s="290" t="s">
        <v>5</v>
      </c>
      <c r="BK8" s="290" t="s">
        <v>6</v>
      </c>
      <c r="BL8" s="290" t="s">
        <v>7</v>
      </c>
      <c r="BM8" s="290" t="s">
        <v>8</v>
      </c>
      <c r="BN8" s="290" t="s">
        <v>106</v>
      </c>
      <c r="BO8" s="290" t="s">
        <v>9</v>
      </c>
      <c r="BP8" s="290" t="s">
        <v>10</v>
      </c>
      <c r="BQ8" s="290" t="s">
        <v>11</v>
      </c>
      <c r="BR8" s="290" t="s">
        <v>12</v>
      </c>
      <c r="BS8" s="290" t="s">
        <v>13</v>
      </c>
      <c r="BT8" s="290" t="s">
        <v>269</v>
      </c>
      <c r="BU8" s="290" t="s">
        <v>15</v>
      </c>
      <c r="BV8" s="290" t="s">
        <v>16</v>
      </c>
      <c r="BW8" s="290" t="s">
        <v>17</v>
      </c>
      <c r="BX8" s="290" t="s">
        <v>18</v>
      </c>
      <c r="BY8" s="290" t="s">
        <v>19</v>
      </c>
      <c r="BZ8" s="290" t="s">
        <v>20</v>
      </c>
      <c r="CA8" s="290" t="s">
        <v>51</v>
      </c>
      <c r="CB8" s="290" t="s">
        <v>52</v>
      </c>
      <c r="CC8" s="290" t="s">
        <v>276</v>
      </c>
      <c r="CD8" s="290" t="s">
        <v>270</v>
      </c>
      <c r="CE8" s="290" t="s">
        <v>53</v>
      </c>
      <c r="CF8" s="290" t="s">
        <v>54</v>
      </c>
      <c r="CG8" s="290" t="s">
        <v>55</v>
      </c>
      <c r="CH8" s="290" t="s">
        <v>56</v>
      </c>
      <c r="CI8" s="290" t="s">
        <v>57</v>
      </c>
      <c r="CJ8" s="290" t="s">
        <v>58</v>
      </c>
      <c r="CK8" s="290" t="s">
        <v>271</v>
      </c>
      <c r="CL8" s="290" t="s">
        <v>59</v>
      </c>
      <c r="CM8" s="290" t="s">
        <v>60</v>
      </c>
      <c r="CN8" s="290" t="s">
        <v>61</v>
      </c>
      <c r="CO8" s="290" t="s">
        <v>62</v>
      </c>
      <c r="CP8" s="290" t="s">
        <v>63</v>
      </c>
      <c r="CQ8" s="290" t="s">
        <v>272</v>
      </c>
      <c r="CR8" s="290" t="s">
        <v>64</v>
      </c>
      <c r="CS8" s="290" t="s">
        <v>65</v>
      </c>
      <c r="CT8" s="290" t="s">
        <v>66</v>
      </c>
      <c r="CU8" s="290" t="s">
        <v>67</v>
      </c>
      <c r="CV8" s="290" t="s">
        <v>68</v>
      </c>
      <c r="CW8" s="290" t="s">
        <v>69</v>
      </c>
      <c r="CX8" s="290" t="s">
        <v>71</v>
      </c>
      <c r="CY8" s="290" t="s">
        <v>70</v>
      </c>
      <c r="CZ8" s="295" t="s">
        <v>90</v>
      </c>
      <c r="DA8" s="296"/>
    </row>
    <row r="9" spans="2:107" ht="15.75" thickBot="1" x14ac:dyDescent="0.3">
      <c r="B9" s="297"/>
      <c r="C9" s="92"/>
      <c r="D9" s="93">
        <v>1</v>
      </c>
      <c r="E9" s="93">
        <v>2</v>
      </c>
      <c r="F9" s="93">
        <v>3</v>
      </c>
      <c r="G9" s="93">
        <v>4</v>
      </c>
      <c r="H9" s="93">
        <v>5</v>
      </c>
      <c r="I9" s="93">
        <v>6</v>
      </c>
      <c r="J9" s="93">
        <v>7</v>
      </c>
      <c r="K9" s="93">
        <v>8</v>
      </c>
      <c r="L9" s="93">
        <v>9</v>
      </c>
      <c r="M9" s="93">
        <v>10</v>
      </c>
      <c r="N9" s="93">
        <v>11</v>
      </c>
      <c r="O9" s="93">
        <v>12</v>
      </c>
      <c r="P9" s="93">
        <v>13</v>
      </c>
      <c r="Q9" s="93">
        <v>14</v>
      </c>
      <c r="R9" s="93">
        <v>15</v>
      </c>
      <c r="S9" s="93">
        <v>16</v>
      </c>
      <c r="T9" s="93">
        <v>17</v>
      </c>
      <c r="U9" s="93">
        <v>18</v>
      </c>
      <c r="V9" s="93">
        <v>19</v>
      </c>
      <c r="W9" s="93">
        <v>20</v>
      </c>
      <c r="X9" s="94">
        <v>21</v>
      </c>
      <c r="Y9" s="94">
        <v>22</v>
      </c>
      <c r="Z9" s="94">
        <v>23</v>
      </c>
      <c r="AA9" s="94">
        <v>24</v>
      </c>
      <c r="AB9" s="94">
        <v>25</v>
      </c>
      <c r="AC9" s="94">
        <v>26</v>
      </c>
      <c r="AD9" s="94">
        <v>27</v>
      </c>
      <c r="AE9" s="94">
        <v>28</v>
      </c>
      <c r="AF9" s="94">
        <v>29</v>
      </c>
      <c r="AG9" s="94">
        <v>30</v>
      </c>
      <c r="AH9" s="94">
        <v>31</v>
      </c>
      <c r="AI9" s="94">
        <v>32</v>
      </c>
      <c r="AJ9" s="94">
        <v>33</v>
      </c>
      <c r="AK9" s="94">
        <v>34</v>
      </c>
      <c r="AL9" s="93">
        <v>35</v>
      </c>
      <c r="AM9" s="93">
        <v>36</v>
      </c>
      <c r="AN9" s="93">
        <v>37</v>
      </c>
      <c r="AO9" s="93">
        <v>38</v>
      </c>
      <c r="AP9" s="93">
        <v>39</v>
      </c>
      <c r="AQ9" s="93">
        <v>40</v>
      </c>
      <c r="AR9" s="93">
        <v>41</v>
      </c>
      <c r="AS9" s="93">
        <v>42</v>
      </c>
      <c r="AT9" s="93">
        <v>43</v>
      </c>
      <c r="AU9" s="93">
        <v>44</v>
      </c>
      <c r="AV9" s="93">
        <v>45</v>
      </c>
      <c r="AW9" s="93">
        <v>46</v>
      </c>
      <c r="AX9" s="93">
        <v>47</v>
      </c>
      <c r="AY9" s="93">
        <v>48</v>
      </c>
      <c r="AZ9" s="93">
        <v>49</v>
      </c>
      <c r="BA9" s="93">
        <v>50</v>
      </c>
      <c r="BB9" s="93">
        <v>51</v>
      </c>
      <c r="BC9" s="94">
        <v>52</v>
      </c>
      <c r="BD9" s="94">
        <v>53</v>
      </c>
      <c r="BE9" s="94">
        <v>54</v>
      </c>
      <c r="BF9" s="94">
        <v>55</v>
      </c>
      <c r="BG9" s="94">
        <v>56</v>
      </c>
      <c r="BH9" s="94">
        <v>57</v>
      </c>
      <c r="BI9" s="94">
        <v>58</v>
      </c>
      <c r="BJ9" s="94">
        <v>59</v>
      </c>
      <c r="BK9" s="94">
        <v>60</v>
      </c>
      <c r="BL9" s="94">
        <v>61</v>
      </c>
      <c r="BM9" s="94">
        <v>62</v>
      </c>
      <c r="BN9" s="94">
        <v>63</v>
      </c>
      <c r="BO9" s="94">
        <v>64</v>
      </c>
      <c r="BP9" s="94">
        <v>65</v>
      </c>
      <c r="BQ9" s="94">
        <v>66</v>
      </c>
      <c r="BR9" s="94">
        <v>67</v>
      </c>
      <c r="BS9" s="94">
        <v>68</v>
      </c>
      <c r="BT9" s="94">
        <v>69</v>
      </c>
      <c r="BU9" s="94">
        <v>70</v>
      </c>
      <c r="BV9" s="94">
        <v>71</v>
      </c>
      <c r="BW9" s="94">
        <v>72</v>
      </c>
      <c r="BX9" s="94">
        <v>73</v>
      </c>
      <c r="BY9" s="94">
        <v>74</v>
      </c>
      <c r="BZ9" s="95">
        <v>75</v>
      </c>
      <c r="CA9" s="94">
        <v>76</v>
      </c>
      <c r="CB9" s="94">
        <v>77</v>
      </c>
      <c r="CC9" s="94">
        <v>78</v>
      </c>
      <c r="CD9" s="94">
        <v>79</v>
      </c>
      <c r="CE9" s="94">
        <v>80</v>
      </c>
      <c r="CF9" s="94">
        <v>81</v>
      </c>
      <c r="CG9" s="94">
        <v>82</v>
      </c>
      <c r="CH9" s="94">
        <v>83</v>
      </c>
      <c r="CI9" s="94">
        <v>84</v>
      </c>
      <c r="CJ9" s="94">
        <v>85</v>
      </c>
      <c r="CK9" s="94">
        <v>86</v>
      </c>
      <c r="CL9" s="93">
        <v>87</v>
      </c>
      <c r="CM9" s="93">
        <v>88</v>
      </c>
      <c r="CN9" s="93">
        <v>89</v>
      </c>
      <c r="CO9" s="93">
        <v>90</v>
      </c>
      <c r="CP9" s="93">
        <v>91</v>
      </c>
      <c r="CQ9" s="93">
        <v>92</v>
      </c>
      <c r="CR9" s="93">
        <v>93</v>
      </c>
      <c r="CS9" s="93">
        <v>94</v>
      </c>
      <c r="CT9" s="93">
        <v>95</v>
      </c>
      <c r="CU9" s="93">
        <v>96</v>
      </c>
      <c r="CV9" s="93">
        <v>97</v>
      </c>
      <c r="CW9" s="93">
        <v>98</v>
      </c>
      <c r="CX9" s="93">
        <v>99</v>
      </c>
      <c r="CY9" s="93">
        <v>100</v>
      </c>
      <c r="CZ9" s="96">
        <v>101</v>
      </c>
      <c r="DA9" s="97" t="s">
        <v>72</v>
      </c>
      <c r="DB9" s="34"/>
      <c r="DC9" s="34"/>
    </row>
    <row r="10" spans="2:107" ht="15.75" thickBot="1" x14ac:dyDescent="0.3">
      <c r="B10" s="298" t="s">
        <v>42</v>
      </c>
      <c r="C10" s="98">
        <v>1</v>
      </c>
      <c r="D10" s="99">
        <v>0</v>
      </c>
      <c r="E10" s="99">
        <v>0</v>
      </c>
      <c r="F10" s="99">
        <v>0</v>
      </c>
      <c r="G10" s="99">
        <v>0</v>
      </c>
      <c r="H10" s="99">
        <v>0</v>
      </c>
      <c r="I10" s="99">
        <v>0</v>
      </c>
      <c r="J10" s="99">
        <v>0</v>
      </c>
      <c r="K10" s="99">
        <v>0</v>
      </c>
      <c r="L10" s="99">
        <v>0</v>
      </c>
      <c r="M10" s="99">
        <v>0</v>
      </c>
      <c r="N10" s="99">
        <v>0</v>
      </c>
      <c r="O10" s="99">
        <v>0</v>
      </c>
      <c r="P10" s="99">
        <v>0</v>
      </c>
      <c r="Q10" s="99">
        <v>0</v>
      </c>
      <c r="R10" s="99">
        <v>0</v>
      </c>
      <c r="S10" s="99">
        <v>0</v>
      </c>
      <c r="T10" s="99">
        <v>0</v>
      </c>
      <c r="U10" s="99">
        <v>0</v>
      </c>
      <c r="V10" s="99">
        <v>0</v>
      </c>
      <c r="W10" s="99">
        <v>0</v>
      </c>
      <c r="X10" s="99">
        <v>0</v>
      </c>
      <c r="Y10" s="99">
        <v>0</v>
      </c>
      <c r="Z10" s="99">
        <v>0</v>
      </c>
      <c r="AA10" s="99">
        <v>0</v>
      </c>
      <c r="AB10" s="99">
        <v>0</v>
      </c>
      <c r="AC10" s="99">
        <v>0</v>
      </c>
      <c r="AD10" s="99">
        <v>0</v>
      </c>
      <c r="AE10" s="100">
        <v>52894.06</v>
      </c>
      <c r="AF10" s="100">
        <v>30959.21</v>
      </c>
      <c r="AG10" s="100">
        <v>28522.55</v>
      </c>
      <c r="AH10" s="100">
        <v>4358.09</v>
      </c>
      <c r="AI10" s="100">
        <v>14393.93</v>
      </c>
      <c r="AJ10" s="100">
        <v>0</v>
      </c>
      <c r="AK10" s="100">
        <v>0</v>
      </c>
      <c r="AL10" s="101">
        <v>0</v>
      </c>
      <c r="AM10" s="101">
        <v>0</v>
      </c>
      <c r="AN10" s="101">
        <v>0</v>
      </c>
      <c r="AO10" s="101">
        <v>0</v>
      </c>
      <c r="AP10" s="101">
        <v>0</v>
      </c>
      <c r="AQ10" s="101">
        <v>0</v>
      </c>
      <c r="AR10" s="101">
        <v>0</v>
      </c>
      <c r="AS10" s="101">
        <v>0</v>
      </c>
      <c r="AT10" s="101">
        <v>0</v>
      </c>
      <c r="AU10" s="101">
        <v>0</v>
      </c>
      <c r="AV10" s="101">
        <v>0</v>
      </c>
      <c r="AW10" s="101">
        <v>0</v>
      </c>
      <c r="AX10" s="101">
        <v>0</v>
      </c>
      <c r="AY10" s="101">
        <v>0</v>
      </c>
      <c r="AZ10" s="101">
        <v>0</v>
      </c>
      <c r="BA10" s="101">
        <v>0</v>
      </c>
      <c r="BB10" s="99">
        <v>0</v>
      </c>
      <c r="BC10" s="99">
        <v>0</v>
      </c>
      <c r="BD10" s="99">
        <v>0</v>
      </c>
      <c r="BE10" s="99">
        <v>0</v>
      </c>
      <c r="BF10" s="99">
        <v>0</v>
      </c>
      <c r="BG10" s="99">
        <v>0</v>
      </c>
      <c r="BH10" s="99">
        <v>0</v>
      </c>
      <c r="BI10" s="99">
        <v>0</v>
      </c>
      <c r="BJ10" s="99">
        <v>0</v>
      </c>
      <c r="BK10" s="99">
        <v>0</v>
      </c>
      <c r="BL10" s="99">
        <v>0</v>
      </c>
      <c r="BM10" s="99">
        <v>0</v>
      </c>
      <c r="BN10" s="99">
        <v>0</v>
      </c>
      <c r="BO10" s="99">
        <v>0</v>
      </c>
      <c r="BP10" s="99">
        <v>0</v>
      </c>
      <c r="BQ10" s="99">
        <v>0</v>
      </c>
      <c r="BR10" s="99">
        <v>0</v>
      </c>
      <c r="BS10" s="99">
        <v>0</v>
      </c>
      <c r="BT10" s="99">
        <v>0</v>
      </c>
      <c r="BU10" s="99">
        <v>0</v>
      </c>
      <c r="BV10" s="99">
        <v>0</v>
      </c>
      <c r="BW10" s="99">
        <v>0</v>
      </c>
      <c r="BX10" s="99">
        <v>0</v>
      </c>
      <c r="BY10" s="99">
        <v>0</v>
      </c>
      <c r="BZ10" s="102">
        <v>0</v>
      </c>
      <c r="CA10" s="99">
        <v>0</v>
      </c>
      <c r="CB10" s="99">
        <v>0</v>
      </c>
      <c r="CC10" s="99">
        <v>0</v>
      </c>
      <c r="CD10" s="99">
        <v>0</v>
      </c>
      <c r="CE10" s="99">
        <v>0</v>
      </c>
      <c r="CF10" s="99">
        <v>0</v>
      </c>
      <c r="CG10" s="99">
        <v>0</v>
      </c>
      <c r="CH10" s="99">
        <v>0</v>
      </c>
      <c r="CI10" s="99">
        <v>0</v>
      </c>
      <c r="CJ10" s="99">
        <v>0</v>
      </c>
      <c r="CK10" s="99">
        <v>0</v>
      </c>
      <c r="CL10" s="99">
        <v>0</v>
      </c>
      <c r="CM10" s="99">
        <v>0</v>
      </c>
      <c r="CN10" s="99">
        <v>0</v>
      </c>
      <c r="CO10" s="99">
        <v>0</v>
      </c>
      <c r="CP10" s="99">
        <v>0</v>
      </c>
      <c r="CQ10" s="99">
        <v>0</v>
      </c>
      <c r="CR10" s="99">
        <v>0</v>
      </c>
      <c r="CS10" s="99">
        <v>0</v>
      </c>
      <c r="CT10" s="99">
        <v>0</v>
      </c>
      <c r="CU10" s="99">
        <v>0</v>
      </c>
      <c r="CV10" s="99">
        <v>0</v>
      </c>
      <c r="CW10" s="99">
        <v>0</v>
      </c>
      <c r="CX10" s="99">
        <v>0</v>
      </c>
      <c r="CY10" s="99">
        <v>0</v>
      </c>
      <c r="CZ10" s="99">
        <v>0</v>
      </c>
      <c r="DA10" s="103">
        <f>SUM(D10:CZ10)</f>
        <v>131127.84</v>
      </c>
      <c r="DB10" s="104">
        <v>131127.83000000002</v>
      </c>
      <c r="DC10" s="120">
        <f>DA10-DB10</f>
        <v>9.9999999802093953E-3</v>
      </c>
    </row>
    <row r="11" spans="2:107" ht="15.75" thickBot="1" x14ac:dyDescent="0.3">
      <c r="B11" s="298" t="s">
        <v>43</v>
      </c>
      <c r="C11" s="98">
        <v>2</v>
      </c>
      <c r="D11" s="99">
        <v>0</v>
      </c>
      <c r="E11" s="99">
        <v>0</v>
      </c>
      <c r="F11" s="99">
        <v>0</v>
      </c>
      <c r="G11" s="99">
        <v>0</v>
      </c>
      <c r="H11" s="99">
        <v>0</v>
      </c>
      <c r="I11" s="99">
        <v>0</v>
      </c>
      <c r="J11" s="99">
        <v>0</v>
      </c>
      <c r="K11" s="99">
        <v>0</v>
      </c>
      <c r="L11" s="99">
        <v>0</v>
      </c>
      <c r="M11" s="99">
        <v>0</v>
      </c>
      <c r="N11" s="99">
        <v>0</v>
      </c>
      <c r="O11" s="99">
        <v>0</v>
      </c>
      <c r="P11" s="99">
        <v>0</v>
      </c>
      <c r="Q11" s="99">
        <v>0</v>
      </c>
      <c r="R11" s="99">
        <v>0</v>
      </c>
      <c r="S11" s="99">
        <v>0</v>
      </c>
      <c r="T11" s="99">
        <v>0</v>
      </c>
      <c r="U11" s="99">
        <v>0</v>
      </c>
      <c r="V11" s="99">
        <v>0</v>
      </c>
      <c r="W11" s="99">
        <v>0</v>
      </c>
      <c r="X11" s="99">
        <v>0</v>
      </c>
      <c r="Y11" s="99">
        <v>0</v>
      </c>
      <c r="Z11" s="99">
        <v>0</v>
      </c>
      <c r="AA11" s="99">
        <v>0</v>
      </c>
      <c r="AB11" s="99">
        <v>0</v>
      </c>
      <c r="AC11" s="99">
        <v>0</v>
      </c>
      <c r="AD11" s="99">
        <v>0</v>
      </c>
      <c r="AE11" s="100">
        <v>10845.63</v>
      </c>
      <c r="AF11" s="100">
        <v>5885.92</v>
      </c>
      <c r="AG11" s="100">
        <v>6952.97</v>
      </c>
      <c r="AH11" s="100">
        <v>1849.61</v>
      </c>
      <c r="AI11" s="100">
        <v>9472.0300000000007</v>
      </c>
      <c r="AJ11" s="100">
        <v>0</v>
      </c>
      <c r="AK11" s="100">
        <v>0</v>
      </c>
      <c r="AL11" s="101">
        <v>0</v>
      </c>
      <c r="AM11" s="101">
        <v>0</v>
      </c>
      <c r="AN11" s="101">
        <v>0</v>
      </c>
      <c r="AO11" s="101">
        <v>0</v>
      </c>
      <c r="AP11" s="101">
        <v>0</v>
      </c>
      <c r="AQ11" s="101">
        <v>0</v>
      </c>
      <c r="AR11" s="101">
        <v>0</v>
      </c>
      <c r="AS11" s="101">
        <v>0</v>
      </c>
      <c r="AT11" s="101">
        <v>0</v>
      </c>
      <c r="AU11" s="101">
        <v>0</v>
      </c>
      <c r="AV11" s="101">
        <v>0</v>
      </c>
      <c r="AW11" s="101">
        <v>0</v>
      </c>
      <c r="AX11" s="101">
        <v>0</v>
      </c>
      <c r="AY11" s="101">
        <v>0</v>
      </c>
      <c r="AZ11" s="101">
        <v>0</v>
      </c>
      <c r="BA11" s="101">
        <v>0</v>
      </c>
      <c r="BB11" s="99">
        <v>0</v>
      </c>
      <c r="BC11" s="99">
        <v>0</v>
      </c>
      <c r="BD11" s="99">
        <v>0</v>
      </c>
      <c r="BE11" s="99">
        <v>0</v>
      </c>
      <c r="BF11" s="99">
        <v>0</v>
      </c>
      <c r="BG11" s="99">
        <v>0</v>
      </c>
      <c r="BH11" s="99">
        <v>0</v>
      </c>
      <c r="BI11" s="99">
        <v>0</v>
      </c>
      <c r="BJ11" s="99">
        <v>0</v>
      </c>
      <c r="BK11" s="99">
        <v>0</v>
      </c>
      <c r="BL11" s="99">
        <v>0</v>
      </c>
      <c r="BM11" s="99">
        <v>0</v>
      </c>
      <c r="BN11" s="99">
        <v>0</v>
      </c>
      <c r="BO11" s="99">
        <v>0</v>
      </c>
      <c r="BP11" s="99">
        <v>0</v>
      </c>
      <c r="BQ11" s="99">
        <v>0</v>
      </c>
      <c r="BR11" s="99">
        <v>0</v>
      </c>
      <c r="BS11" s="99">
        <v>0</v>
      </c>
      <c r="BT11" s="99">
        <v>0</v>
      </c>
      <c r="BU11" s="99">
        <v>0</v>
      </c>
      <c r="BV11" s="99">
        <v>0</v>
      </c>
      <c r="BW11" s="99">
        <v>0</v>
      </c>
      <c r="BX11" s="99">
        <v>0</v>
      </c>
      <c r="BY11" s="99">
        <v>0</v>
      </c>
      <c r="BZ11" s="102">
        <v>0</v>
      </c>
      <c r="CA11" s="99">
        <v>0</v>
      </c>
      <c r="CB11" s="99">
        <v>0</v>
      </c>
      <c r="CC11" s="99">
        <v>0</v>
      </c>
      <c r="CD11" s="99">
        <v>0</v>
      </c>
      <c r="CE11" s="99">
        <v>0</v>
      </c>
      <c r="CF11" s="99">
        <v>0</v>
      </c>
      <c r="CG11" s="99">
        <v>0</v>
      </c>
      <c r="CH11" s="99">
        <v>0</v>
      </c>
      <c r="CI11" s="99">
        <v>0</v>
      </c>
      <c r="CJ11" s="99">
        <v>0</v>
      </c>
      <c r="CK11" s="99">
        <v>0</v>
      </c>
      <c r="CL11" s="99">
        <v>0</v>
      </c>
      <c r="CM11" s="99">
        <v>0</v>
      </c>
      <c r="CN11" s="99">
        <v>0</v>
      </c>
      <c r="CO11" s="99">
        <v>0</v>
      </c>
      <c r="CP11" s="99">
        <v>0</v>
      </c>
      <c r="CQ11" s="99">
        <v>0</v>
      </c>
      <c r="CR11" s="99">
        <v>0</v>
      </c>
      <c r="CS11" s="99">
        <v>0</v>
      </c>
      <c r="CT11" s="99">
        <v>0</v>
      </c>
      <c r="CU11" s="99">
        <v>0</v>
      </c>
      <c r="CV11" s="99">
        <v>0</v>
      </c>
      <c r="CW11" s="99">
        <v>0</v>
      </c>
      <c r="CX11" s="99">
        <v>0</v>
      </c>
      <c r="CY11" s="99">
        <v>0</v>
      </c>
      <c r="CZ11" s="99">
        <v>0</v>
      </c>
      <c r="DA11" s="103">
        <f t="shared" ref="DA11:DA74" si="0">SUM(D11:CZ11)</f>
        <v>35006.160000000003</v>
      </c>
      <c r="DB11" s="104">
        <v>35006.160000000003</v>
      </c>
      <c r="DC11" s="120">
        <f t="shared" ref="DC11:DC74" si="1">DA11-DB11</f>
        <v>0</v>
      </c>
    </row>
    <row r="12" spans="2:107" ht="15.75" thickBot="1" x14ac:dyDescent="0.3">
      <c r="B12" s="298" t="s">
        <v>253</v>
      </c>
      <c r="C12" s="98">
        <v>3</v>
      </c>
      <c r="D12" s="99">
        <v>0</v>
      </c>
      <c r="E12" s="99">
        <v>0</v>
      </c>
      <c r="F12" s="99">
        <v>0</v>
      </c>
      <c r="G12" s="99">
        <v>0</v>
      </c>
      <c r="H12" s="99">
        <v>0</v>
      </c>
      <c r="I12" s="99">
        <v>0</v>
      </c>
      <c r="J12" s="99">
        <v>0</v>
      </c>
      <c r="K12" s="99">
        <v>0</v>
      </c>
      <c r="L12" s="99">
        <v>0</v>
      </c>
      <c r="M12" s="99">
        <v>0</v>
      </c>
      <c r="N12" s="99">
        <v>0</v>
      </c>
      <c r="O12" s="99">
        <v>0</v>
      </c>
      <c r="P12" s="99">
        <v>0</v>
      </c>
      <c r="Q12" s="99">
        <v>0</v>
      </c>
      <c r="R12" s="99">
        <v>0</v>
      </c>
      <c r="S12" s="99">
        <v>0</v>
      </c>
      <c r="T12" s="99">
        <v>0</v>
      </c>
      <c r="U12" s="99">
        <v>0</v>
      </c>
      <c r="V12" s="99">
        <v>0</v>
      </c>
      <c r="W12" s="99">
        <v>0</v>
      </c>
      <c r="X12" s="99">
        <v>0</v>
      </c>
      <c r="Y12" s="99">
        <v>0</v>
      </c>
      <c r="Z12" s="99">
        <v>0</v>
      </c>
      <c r="AA12" s="99">
        <v>0</v>
      </c>
      <c r="AB12" s="99">
        <v>0</v>
      </c>
      <c r="AC12" s="99">
        <v>0</v>
      </c>
      <c r="AD12" s="99">
        <v>0</v>
      </c>
      <c r="AE12" s="100">
        <v>263181.11</v>
      </c>
      <c r="AF12" s="100">
        <v>60361.4</v>
      </c>
      <c r="AG12" s="100">
        <v>42385.56</v>
      </c>
      <c r="AH12" s="100">
        <v>4822.99</v>
      </c>
      <c r="AI12" s="100">
        <v>17206.47</v>
      </c>
      <c r="AJ12" s="100">
        <v>0</v>
      </c>
      <c r="AK12" s="100">
        <v>0</v>
      </c>
      <c r="AL12" s="101">
        <v>0</v>
      </c>
      <c r="AM12" s="101">
        <v>0</v>
      </c>
      <c r="AN12" s="101">
        <v>0</v>
      </c>
      <c r="AO12" s="101">
        <v>0</v>
      </c>
      <c r="AP12" s="101">
        <v>0</v>
      </c>
      <c r="AQ12" s="101">
        <v>0</v>
      </c>
      <c r="AR12" s="101">
        <v>0</v>
      </c>
      <c r="AS12" s="101">
        <v>0</v>
      </c>
      <c r="AT12" s="101">
        <v>0</v>
      </c>
      <c r="AU12" s="101">
        <v>0</v>
      </c>
      <c r="AV12" s="101">
        <v>0</v>
      </c>
      <c r="AW12" s="101">
        <v>0</v>
      </c>
      <c r="AX12" s="101">
        <v>0</v>
      </c>
      <c r="AY12" s="101">
        <v>0</v>
      </c>
      <c r="AZ12" s="101">
        <v>0</v>
      </c>
      <c r="BA12" s="101">
        <v>0</v>
      </c>
      <c r="BB12" s="99">
        <v>0</v>
      </c>
      <c r="BC12" s="99">
        <v>0</v>
      </c>
      <c r="BD12" s="99">
        <v>0</v>
      </c>
      <c r="BE12" s="99">
        <v>0</v>
      </c>
      <c r="BF12" s="99">
        <v>0</v>
      </c>
      <c r="BG12" s="99">
        <v>0</v>
      </c>
      <c r="BH12" s="99">
        <v>0</v>
      </c>
      <c r="BI12" s="99">
        <v>0</v>
      </c>
      <c r="BJ12" s="99">
        <v>0</v>
      </c>
      <c r="BK12" s="99">
        <v>0</v>
      </c>
      <c r="BL12" s="99">
        <v>0</v>
      </c>
      <c r="BM12" s="99">
        <v>0</v>
      </c>
      <c r="BN12" s="99">
        <v>0</v>
      </c>
      <c r="BO12" s="99">
        <v>0</v>
      </c>
      <c r="BP12" s="99">
        <v>0</v>
      </c>
      <c r="BQ12" s="99">
        <v>0</v>
      </c>
      <c r="BR12" s="99">
        <v>0</v>
      </c>
      <c r="BS12" s="99">
        <v>0</v>
      </c>
      <c r="BT12" s="99">
        <v>0</v>
      </c>
      <c r="BU12" s="99">
        <v>0</v>
      </c>
      <c r="BV12" s="99">
        <v>0</v>
      </c>
      <c r="BW12" s="99">
        <v>0</v>
      </c>
      <c r="BX12" s="99">
        <v>0</v>
      </c>
      <c r="BY12" s="99">
        <v>0</v>
      </c>
      <c r="BZ12" s="102">
        <v>0</v>
      </c>
      <c r="CA12" s="99">
        <v>0</v>
      </c>
      <c r="CB12" s="99">
        <v>0</v>
      </c>
      <c r="CC12" s="99">
        <v>0</v>
      </c>
      <c r="CD12" s="99">
        <v>0</v>
      </c>
      <c r="CE12" s="99">
        <v>0</v>
      </c>
      <c r="CF12" s="99">
        <v>0</v>
      </c>
      <c r="CG12" s="99">
        <v>0</v>
      </c>
      <c r="CH12" s="99">
        <v>0</v>
      </c>
      <c r="CI12" s="99">
        <v>0</v>
      </c>
      <c r="CJ12" s="99">
        <v>0</v>
      </c>
      <c r="CK12" s="99">
        <v>0</v>
      </c>
      <c r="CL12" s="99">
        <v>0</v>
      </c>
      <c r="CM12" s="99">
        <v>0</v>
      </c>
      <c r="CN12" s="99">
        <v>0</v>
      </c>
      <c r="CO12" s="99">
        <v>0</v>
      </c>
      <c r="CP12" s="99">
        <v>0</v>
      </c>
      <c r="CQ12" s="99">
        <v>0</v>
      </c>
      <c r="CR12" s="99">
        <v>0</v>
      </c>
      <c r="CS12" s="99">
        <v>0</v>
      </c>
      <c r="CT12" s="99">
        <v>0</v>
      </c>
      <c r="CU12" s="99">
        <v>0</v>
      </c>
      <c r="CV12" s="99">
        <v>0</v>
      </c>
      <c r="CW12" s="99">
        <v>0</v>
      </c>
      <c r="CX12" s="99">
        <v>0</v>
      </c>
      <c r="CY12" s="99">
        <v>0</v>
      </c>
      <c r="CZ12" s="99">
        <v>0</v>
      </c>
      <c r="DA12" s="103">
        <f t="shared" si="0"/>
        <v>387957.53</v>
      </c>
      <c r="DB12" s="104">
        <v>387957.54000000004</v>
      </c>
      <c r="DC12" s="120">
        <f t="shared" si="1"/>
        <v>-1.0000000009313226E-2</v>
      </c>
    </row>
    <row r="13" spans="2:107" ht="15.75" thickBot="1" x14ac:dyDescent="0.3">
      <c r="B13" s="298" t="s">
        <v>254</v>
      </c>
      <c r="C13" s="98">
        <v>4</v>
      </c>
      <c r="D13" s="99">
        <v>0</v>
      </c>
      <c r="E13" s="99">
        <v>0</v>
      </c>
      <c r="F13" s="99">
        <v>0</v>
      </c>
      <c r="G13" s="99">
        <v>0</v>
      </c>
      <c r="H13" s="99">
        <v>0</v>
      </c>
      <c r="I13" s="99">
        <v>0</v>
      </c>
      <c r="J13" s="99">
        <v>0</v>
      </c>
      <c r="K13" s="99">
        <v>0</v>
      </c>
      <c r="L13" s="99">
        <v>0</v>
      </c>
      <c r="M13" s="99">
        <v>0</v>
      </c>
      <c r="N13" s="99">
        <v>0</v>
      </c>
      <c r="O13" s="99">
        <v>0</v>
      </c>
      <c r="P13" s="99">
        <v>0</v>
      </c>
      <c r="Q13" s="99">
        <v>0</v>
      </c>
      <c r="R13" s="99">
        <v>0</v>
      </c>
      <c r="S13" s="99">
        <v>0</v>
      </c>
      <c r="T13" s="99">
        <v>0</v>
      </c>
      <c r="U13" s="99">
        <v>0</v>
      </c>
      <c r="V13" s="99">
        <v>0</v>
      </c>
      <c r="W13" s="99">
        <v>0</v>
      </c>
      <c r="X13" s="99">
        <v>0</v>
      </c>
      <c r="Y13" s="99">
        <v>0</v>
      </c>
      <c r="Z13" s="99">
        <v>0</v>
      </c>
      <c r="AA13" s="99">
        <v>0</v>
      </c>
      <c r="AB13" s="99">
        <v>0</v>
      </c>
      <c r="AC13" s="99">
        <v>0</v>
      </c>
      <c r="AD13" s="99">
        <v>0</v>
      </c>
      <c r="AE13" s="100">
        <v>25860.44</v>
      </c>
      <c r="AF13" s="100">
        <v>3349.7</v>
      </c>
      <c r="AG13" s="100">
        <v>5107.45</v>
      </c>
      <c r="AH13" s="100">
        <v>785.13</v>
      </c>
      <c r="AI13" s="100">
        <v>5316.75</v>
      </c>
      <c r="AJ13" s="100">
        <v>0</v>
      </c>
      <c r="AK13" s="100">
        <v>0</v>
      </c>
      <c r="AL13" s="101">
        <v>0</v>
      </c>
      <c r="AM13" s="101">
        <v>0</v>
      </c>
      <c r="AN13" s="101">
        <v>0</v>
      </c>
      <c r="AO13" s="101">
        <v>0</v>
      </c>
      <c r="AP13" s="101">
        <v>0</v>
      </c>
      <c r="AQ13" s="101">
        <v>0</v>
      </c>
      <c r="AR13" s="101">
        <v>0</v>
      </c>
      <c r="AS13" s="101">
        <v>0</v>
      </c>
      <c r="AT13" s="101">
        <v>0</v>
      </c>
      <c r="AU13" s="101">
        <v>0</v>
      </c>
      <c r="AV13" s="101">
        <v>0</v>
      </c>
      <c r="AW13" s="101">
        <v>0</v>
      </c>
      <c r="AX13" s="101">
        <v>0</v>
      </c>
      <c r="AY13" s="101">
        <v>0</v>
      </c>
      <c r="AZ13" s="101">
        <v>0</v>
      </c>
      <c r="BA13" s="101">
        <v>0</v>
      </c>
      <c r="BB13" s="99">
        <v>0</v>
      </c>
      <c r="BC13" s="99">
        <v>0</v>
      </c>
      <c r="BD13" s="99">
        <v>0</v>
      </c>
      <c r="BE13" s="99">
        <v>0</v>
      </c>
      <c r="BF13" s="99">
        <v>0</v>
      </c>
      <c r="BG13" s="99">
        <v>0</v>
      </c>
      <c r="BH13" s="99">
        <v>0</v>
      </c>
      <c r="BI13" s="99">
        <v>0</v>
      </c>
      <c r="BJ13" s="99">
        <v>0</v>
      </c>
      <c r="BK13" s="99">
        <v>0</v>
      </c>
      <c r="BL13" s="99">
        <v>0</v>
      </c>
      <c r="BM13" s="99">
        <v>0</v>
      </c>
      <c r="BN13" s="99">
        <v>0</v>
      </c>
      <c r="BO13" s="99">
        <v>0</v>
      </c>
      <c r="BP13" s="99">
        <v>0</v>
      </c>
      <c r="BQ13" s="99">
        <v>0</v>
      </c>
      <c r="BR13" s="99">
        <v>0</v>
      </c>
      <c r="BS13" s="99">
        <v>0</v>
      </c>
      <c r="BT13" s="99">
        <v>0</v>
      </c>
      <c r="BU13" s="99">
        <v>0</v>
      </c>
      <c r="BV13" s="99">
        <v>0</v>
      </c>
      <c r="BW13" s="99">
        <v>0</v>
      </c>
      <c r="BX13" s="99">
        <v>0</v>
      </c>
      <c r="BY13" s="99">
        <v>0</v>
      </c>
      <c r="BZ13" s="102">
        <v>0</v>
      </c>
      <c r="CA13" s="99">
        <v>0</v>
      </c>
      <c r="CB13" s="99">
        <v>0</v>
      </c>
      <c r="CC13" s="99">
        <v>0</v>
      </c>
      <c r="CD13" s="99">
        <v>0</v>
      </c>
      <c r="CE13" s="99">
        <v>0</v>
      </c>
      <c r="CF13" s="99">
        <v>0</v>
      </c>
      <c r="CG13" s="99">
        <v>0</v>
      </c>
      <c r="CH13" s="99">
        <v>0</v>
      </c>
      <c r="CI13" s="99">
        <v>0</v>
      </c>
      <c r="CJ13" s="99">
        <v>0</v>
      </c>
      <c r="CK13" s="99">
        <v>0</v>
      </c>
      <c r="CL13" s="99">
        <v>0</v>
      </c>
      <c r="CM13" s="99">
        <v>0</v>
      </c>
      <c r="CN13" s="99">
        <v>0</v>
      </c>
      <c r="CO13" s="99">
        <v>0</v>
      </c>
      <c r="CP13" s="99">
        <v>0</v>
      </c>
      <c r="CQ13" s="99">
        <v>0</v>
      </c>
      <c r="CR13" s="99">
        <v>0</v>
      </c>
      <c r="CS13" s="99">
        <v>0</v>
      </c>
      <c r="CT13" s="99">
        <v>0</v>
      </c>
      <c r="CU13" s="99">
        <v>0</v>
      </c>
      <c r="CV13" s="99">
        <v>0</v>
      </c>
      <c r="CW13" s="99">
        <v>0</v>
      </c>
      <c r="CX13" s="99">
        <v>0</v>
      </c>
      <c r="CY13" s="99">
        <v>0</v>
      </c>
      <c r="CZ13" s="99">
        <v>0</v>
      </c>
      <c r="DA13" s="103">
        <f>SUM(D13:CZ13)</f>
        <v>40419.469999999994</v>
      </c>
      <c r="DB13" s="104">
        <v>40419.46</v>
      </c>
      <c r="DC13" s="120">
        <f t="shared" si="1"/>
        <v>9.9999999947613105E-3</v>
      </c>
    </row>
    <row r="14" spans="2:107" ht="15.75" thickBot="1" x14ac:dyDescent="0.3">
      <c r="B14" s="298" t="s">
        <v>44</v>
      </c>
      <c r="C14" s="98">
        <v>5</v>
      </c>
      <c r="D14" s="99">
        <v>0</v>
      </c>
      <c r="E14" s="99">
        <v>0</v>
      </c>
      <c r="F14" s="99">
        <v>0</v>
      </c>
      <c r="G14" s="99">
        <v>0</v>
      </c>
      <c r="H14" s="99">
        <v>0</v>
      </c>
      <c r="I14" s="99">
        <v>0</v>
      </c>
      <c r="J14" s="99">
        <v>0</v>
      </c>
      <c r="K14" s="99">
        <v>0</v>
      </c>
      <c r="L14" s="99">
        <v>0</v>
      </c>
      <c r="M14" s="99">
        <v>0</v>
      </c>
      <c r="N14" s="99">
        <v>0</v>
      </c>
      <c r="O14" s="99">
        <v>0</v>
      </c>
      <c r="P14" s="99">
        <v>0</v>
      </c>
      <c r="Q14" s="99">
        <v>0</v>
      </c>
      <c r="R14" s="99">
        <v>0</v>
      </c>
      <c r="S14" s="99">
        <v>0</v>
      </c>
      <c r="T14" s="99">
        <v>0</v>
      </c>
      <c r="U14" s="99">
        <v>0</v>
      </c>
      <c r="V14" s="99">
        <v>0</v>
      </c>
      <c r="W14" s="99">
        <v>0</v>
      </c>
      <c r="X14" s="99">
        <v>0</v>
      </c>
      <c r="Y14" s="99">
        <v>0</v>
      </c>
      <c r="Z14" s="99">
        <v>0</v>
      </c>
      <c r="AA14" s="99">
        <v>0</v>
      </c>
      <c r="AB14" s="99">
        <v>0</v>
      </c>
      <c r="AC14" s="99">
        <v>0</v>
      </c>
      <c r="AD14" s="99">
        <v>0</v>
      </c>
      <c r="AE14" s="100">
        <v>194.74</v>
      </c>
      <c r="AF14" s="100">
        <v>1568.1</v>
      </c>
      <c r="AG14" s="100">
        <v>1800.42</v>
      </c>
      <c r="AH14" s="100">
        <v>1043.3599999999999</v>
      </c>
      <c r="AI14" s="100">
        <v>415.35</v>
      </c>
      <c r="AJ14" s="100">
        <v>10843.29</v>
      </c>
      <c r="AK14" s="100">
        <v>11380.92</v>
      </c>
      <c r="AL14" s="101">
        <v>23357.46</v>
      </c>
      <c r="AM14" s="101">
        <v>6743.23</v>
      </c>
      <c r="AN14" s="101">
        <v>8876.75</v>
      </c>
      <c r="AO14" s="101">
        <v>19669.150000000001</v>
      </c>
      <c r="AP14" s="101">
        <v>26002.04</v>
      </c>
      <c r="AQ14" s="101">
        <v>2259.48</v>
      </c>
      <c r="AR14" s="101">
        <v>74258.850000000006</v>
      </c>
      <c r="AS14" s="101">
        <v>5146.9799999999996</v>
      </c>
      <c r="AT14" s="101">
        <v>216.98</v>
      </c>
      <c r="AU14" s="101">
        <v>95.45</v>
      </c>
      <c r="AV14" s="101">
        <v>13630.97</v>
      </c>
      <c r="AW14" s="101">
        <v>2771.3</v>
      </c>
      <c r="AX14" s="101">
        <v>383.46</v>
      </c>
      <c r="AY14" s="101">
        <v>1228.3</v>
      </c>
      <c r="AZ14" s="101">
        <v>3057.47</v>
      </c>
      <c r="BA14" s="101">
        <v>5391.42</v>
      </c>
      <c r="BB14" s="99">
        <v>0</v>
      </c>
      <c r="BC14" s="99">
        <v>0</v>
      </c>
      <c r="BD14" s="99">
        <v>0</v>
      </c>
      <c r="BE14" s="99">
        <v>0</v>
      </c>
      <c r="BF14" s="99">
        <v>0</v>
      </c>
      <c r="BG14" s="99">
        <v>0</v>
      </c>
      <c r="BH14" s="99">
        <v>0</v>
      </c>
      <c r="BI14" s="99">
        <v>0</v>
      </c>
      <c r="BJ14" s="99">
        <v>0</v>
      </c>
      <c r="BK14" s="99">
        <v>0</v>
      </c>
      <c r="BL14" s="99">
        <v>0</v>
      </c>
      <c r="BM14" s="99">
        <v>0</v>
      </c>
      <c r="BN14" s="99">
        <v>0</v>
      </c>
      <c r="BO14" s="99">
        <v>0</v>
      </c>
      <c r="BP14" s="99">
        <v>0</v>
      </c>
      <c r="BQ14" s="99">
        <v>0</v>
      </c>
      <c r="BR14" s="99">
        <v>0</v>
      </c>
      <c r="BS14" s="99">
        <v>0</v>
      </c>
      <c r="BT14" s="99">
        <v>0</v>
      </c>
      <c r="BU14" s="99">
        <v>0</v>
      </c>
      <c r="BV14" s="99">
        <v>0</v>
      </c>
      <c r="BW14" s="99">
        <v>0</v>
      </c>
      <c r="BX14" s="99">
        <v>0</v>
      </c>
      <c r="BY14" s="99">
        <v>0</v>
      </c>
      <c r="BZ14" s="102">
        <v>0</v>
      </c>
      <c r="CA14" s="99">
        <v>0</v>
      </c>
      <c r="CB14" s="99">
        <v>0</v>
      </c>
      <c r="CC14" s="99">
        <v>0</v>
      </c>
      <c r="CD14" s="99">
        <v>0</v>
      </c>
      <c r="CE14" s="99">
        <v>0</v>
      </c>
      <c r="CF14" s="99">
        <v>0</v>
      </c>
      <c r="CG14" s="99">
        <v>0</v>
      </c>
      <c r="CH14" s="99">
        <v>0</v>
      </c>
      <c r="CI14" s="99">
        <v>0</v>
      </c>
      <c r="CJ14" s="99">
        <v>0</v>
      </c>
      <c r="CK14" s="99">
        <v>0</v>
      </c>
      <c r="CL14" s="99">
        <v>0</v>
      </c>
      <c r="CM14" s="101">
        <v>0</v>
      </c>
      <c r="CN14" s="101">
        <v>0</v>
      </c>
      <c r="CO14" s="101">
        <v>0</v>
      </c>
      <c r="CP14" s="99">
        <v>0</v>
      </c>
      <c r="CQ14" s="99">
        <v>0</v>
      </c>
      <c r="CR14" s="99">
        <v>0</v>
      </c>
      <c r="CS14" s="99">
        <v>0</v>
      </c>
      <c r="CT14" s="99">
        <v>0</v>
      </c>
      <c r="CU14" s="99">
        <v>0</v>
      </c>
      <c r="CV14" s="99">
        <v>0</v>
      </c>
      <c r="CW14" s="99">
        <v>0</v>
      </c>
      <c r="CX14" s="99">
        <v>0</v>
      </c>
      <c r="CY14" s="99">
        <v>0</v>
      </c>
      <c r="CZ14" s="101">
        <v>0</v>
      </c>
      <c r="DA14" s="103">
        <f t="shared" si="0"/>
        <v>220335.47000000003</v>
      </c>
      <c r="DB14" s="104">
        <v>220335.45999999996</v>
      </c>
      <c r="DC14" s="120">
        <f t="shared" si="1"/>
        <v>1.0000000067520887E-2</v>
      </c>
    </row>
    <row r="15" spans="2:107" ht="15.75" thickBot="1" x14ac:dyDescent="0.3">
      <c r="B15" s="298" t="s">
        <v>45</v>
      </c>
      <c r="C15" s="98">
        <v>6</v>
      </c>
      <c r="D15" s="99">
        <v>0</v>
      </c>
      <c r="E15" s="99">
        <v>0</v>
      </c>
      <c r="F15" s="99">
        <v>0</v>
      </c>
      <c r="G15" s="99">
        <v>0</v>
      </c>
      <c r="H15" s="99">
        <v>0</v>
      </c>
      <c r="I15" s="99">
        <v>0</v>
      </c>
      <c r="J15" s="99">
        <v>0</v>
      </c>
      <c r="K15" s="99">
        <v>0</v>
      </c>
      <c r="L15" s="99">
        <v>0</v>
      </c>
      <c r="M15" s="99">
        <v>0</v>
      </c>
      <c r="N15" s="99">
        <v>0</v>
      </c>
      <c r="O15" s="99">
        <v>0</v>
      </c>
      <c r="P15" s="99">
        <v>0</v>
      </c>
      <c r="Q15" s="99">
        <v>0</v>
      </c>
      <c r="R15" s="99">
        <v>0</v>
      </c>
      <c r="S15" s="99">
        <v>0</v>
      </c>
      <c r="T15" s="99">
        <v>0</v>
      </c>
      <c r="U15" s="99">
        <v>0</v>
      </c>
      <c r="V15" s="99">
        <v>0</v>
      </c>
      <c r="W15" s="99">
        <v>0</v>
      </c>
      <c r="X15" s="99">
        <v>0</v>
      </c>
      <c r="Y15" s="99">
        <v>0</v>
      </c>
      <c r="Z15" s="99">
        <v>0</v>
      </c>
      <c r="AA15" s="99">
        <v>0</v>
      </c>
      <c r="AB15" s="99">
        <v>0</v>
      </c>
      <c r="AC15" s="99">
        <v>0</v>
      </c>
      <c r="AD15" s="99">
        <v>0</v>
      </c>
      <c r="AE15" s="100">
        <v>99.06</v>
      </c>
      <c r="AF15" s="100">
        <v>780.34</v>
      </c>
      <c r="AG15" s="100">
        <v>1524.75</v>
      </c>
      <c r="AH15" s="100">
        <v>189.61</v>
      </c>
      <c r="AI15" s="100">
        <v>778.77</v>
      </c>
      <c r="AJ15" s="100">
        <v>18415.580000000002</v>
      </c>
      <c r="AK15" s="100">
        <v>9387.93</v>
      </c>
      <c r="AL15" s="101">
        <v>41895.129999999997</v>
      </c>
      <c r="AM15" s="101">
        <v>22872.9</v>
      </c>
      <c r="AN15" s="101">
        <v>9377.8700000000008</v>
      </c>
      <c r="AO15" s="101">
        <v>81378.95</v>
      </c>
      <c r="AP15" s="101">
        <v>62637.9</v>
      </c>
      <c r="AQ15" s="101">
        <v>3524.68</v>
      </c>
      <c r="AR15" s="101">
        <v>73167.19</v>
      </c>
      <c r="AS15" s="101">
        <v>18664.060000000001</v>
      </c>
      <c r="AT15" s="101">
        <v>1814.74</v>
      </c>
      <c r="AU15" s="101">
        <v>315.83999999999997</v>
      </c>
      <c r="AV15" s="101">
        <v>20366.39</v>
      </c>
      <c r="AW15" s="101">
        <v>10480.23</v>
      </c>
      <c r="AX15" s="101">
        <v>1461.9</v>
      </c>
      <c r="AY15" s="101">
        <v>4913.4799999999996</v>
      </c>
      <c r="AZ15" s="101">
        <v>14453.49</v>
      </c>
      <c r="BA15" s="101">
        <v>15070.86</v>
      </c>
      <c r="BB15" s="99">
        <v>0</v>
      </c>
      <c r="BC15" s="99">
        <v>0</v>
      </c>
      <c r="BD15" s="99">
        <v>0</v>
      </c>
      <c r="BE15" s="99">
        <v>0</v>
      </c>
      <c r="BF15" s="99">
        <v>0</v>
      </c>
      <c r="BG15" s="99">
        <v>0</v>
      </c>
      <c r="BH15" s="99">
        <v>0</v>
      </c>
      <c r="BI15" s="99">
        <v>0</v>
      </c>
      <c r="BJ15" s="99">
        <v>0</v>
      </c>
      <c r="BK15" s="99">
        <v>0</v>
      </c>
      <c r="BL15" s="99">
        <v>0</v>
      </c>
      <c r="BM15" s="99">
        <v>0</v>
      </c>
      <c r="BN15" s="99">
        <v>0</v>
      </c>
      <c r="BO15" s="99">
        <v>0</v>
      </c>
      <c r="BP15" s="99">
        <v>0</v>
      </c>
      <c r="BQ15" s="99">
        <v>0</v>
      </c>
      <c r="BR15" s="99">
        <v>0</v>
      </c>
      <c r="BS15" s="99">
        <v>0</v>
      </c>
      <c r="BT15" s="99">
        <v>0</v>
      </c>
      <c r="BU15" s="99">
        <v>0</v>
      </c>
      <c r="BV15" s="99">
        <v>0</v>
      </c>
      <c r="BW15" s="99">
        <v>0</v>
      </c>
      <c r="BX15" s="99">
        <v>0</v>
      </c>
      <c r="BY15" s="99">
        <v>0</v>
      </c>
      <c r="BZ15" s="102">
        <v>0</v>
      </c>
      <c r="CA15" s="99">
        <v>0</v>
      </c>
      <c r="CB15" s="99">
        <v>0</v>
      </c>
      <c r="CC15" s="99">
        <v>0</v>
      </c>
      <c r="CD15" s="99">
        <v>0</v>
      </c>
      <c r="CE15" s="99">
        <v>0</v>
      </c>
      <c r="CF15" s="99">
        <v>0</v>
      </c>
      <c r="CG15" s="99">
        <v>0</v>
      </c>
      <c r="CH15" s="99">
        <v>0</v>
      </c>
      <c r="CI15" s="99">
        <v>0</v>
      </c>
      <c r="CJ15" s="99">
        <v>0</v>
      </c>
      <c r="CK15" s="99">
        <v>0</v>
      </c>
      <c r="CL15" s="99">
        <v>0</v>
      </c>
      <c r="CM15" s="101">
        <v>0</v>
      </c>
      <c r="CN15" s="101">
        <v>0</v>
      </c>
      <c r="CO15" s="101">
        <v>0</v>
      </c>
      <c r="CP15" s="99">
        <v>0</v>
      </c>
      <c r="CQ15" s="99">
        <v>0</v>
      </c>
      <c r="CR15" s="99">
        <v>0</v>
      </c>
      <c r="CS15" s="99">
        <v>0</v>
      </c>
      <c r="CT15" s="99">
        <v>0</v>
      </c>
      <c r="CU15" s="99">
        <v>0</v>
      </c>
      <c r="CV15" s="99">
        <v>0</v>
      </c>
      <c r="CW15" s="99">
        <v>0</v>
      </c>
      <c r="CX15" s="99">
        <v>0</v>
      </c>
      <c r="CY15" s="99">
        <v>0</v>
      </c>
      <c r="CZ15" s="101">
        <v>386.76</v>
      </c>
      <c r="DA15" s="103">
        <f t="shared" si="0"/>
        <v>413958.41000000003</v>
      </c>
      <c r="DB15" s="104">
        <v>413958.38</v>
      </c>
      <c r="DC15" s="120">
        <f t="shared" si="1"/>
        <v>3.0000000027939677E-2</v>
      </c>
    </row>
    <row r="16" spans="2:107" ht="15.75" thickBot="1" x14ac:dyDescent="0.3">
      <c r="B16" s="298" t="s">
        <v>255</v>
      </c>
      <c r="C16" s="98">
        <v>7</v>
      </c>
      <c r="D16" s="99">
        <v>0</v>
      </c>
      <c r="E16" s="99">
        <v>0</v>
      </c>
      <c r="F16" s="99">
        <v>0</v>
      </c>
      <c r="G16" s="99">
        <v>0</v>
      </c>
      <c r="H16" s="99">
        <v>0</v>
      </c>
      <c r="I16" s="99">
        <v>0</v>
      </c>
      <c r="J16" s="99">
        <v>0</v>
      </c>
      <c r="K16" s="99">
        <v>0</v>
      </c>
      <c r="L16" s="99">
        <v>0</v>
      </c>
      <c r="M16" s="99">
        <v>0</v>
      </c>
      <c r="N16" s="99">
        <v>0</v>
      </c>
      <c r="O16" s="99">
        <v>0</v>
      </c>
      <c r="P16" s="99">
        <v>0</v>
      </c>
      <c r="Q16" s="99">
        <v>0</v>
      </c>
      <c r="R16" s="99">
        <v>0</v>
      </c>
      <c r="S16" s="99">
        <v>0</v>
      </c>
      <c r="T16" s="99">
        <v>0</v>
      </c>
      <c r="U16" s="99">
        <v>0</v>
      </c>
      <c r="V16" s="99">
        <v>0</v>
      </c>
      <c r="W16" s="99">
        <v>0</v>
      </c>
      <c r="X16" s="99">
        <v>0</v>
      </c>
      <c r="Y16" s="99">
        <v>0</v>
      </c>
      <c r="Z16" s="99">
        <v>0</v>
      </c>
      <c r="AA16" s="99">
        <v>0</v>
      </c>
      <c r="AB16" s="99">
        <v>0</v>
      </c>
      <c r="AC16" s="99">
        <v>0</v>
      </c>
      <c r="AD16" s="99">
        <v>0</v>
      </c>
      <c r="AE16" s="100">
        <v>874.52</v>
      </c>
      <c r="AF16" s="100">
        <v>313.08</v>
      </c>
      <c r="AG16" s="100">
        <v>136.72999999999999</v>
      </c>
      <c r="AH16" s="100">
        <v>312.29000000000002</v>
      </c>
      <c r="AI16" s="100">
        <v>73.02</v>
      </c>
      <c r="AJ16" s="100">
        <v>0</v>
      </c>
      <c r="AK16" s="100">
        <v>12938.94</v>
      </c>
      <c r="AL16" s="101">
        <v>16999.490000000002</v>
      </c>
      <c r="AM16" s="101">
        <v>4626.53</v>
      </c>
      <c r="AN16" s="101">
        <v>9072.24</v>
      </c>
      <c r="AO16" s="101">
        <v>19819.73</v>
      </c>
      <c r="AP16" s="101">
        <v>22587.78</v>
      </c>
      <c r="AQ16" s="101">
        <v>220.69</v>
      </c>
      <c r="AR16" s="101">
        <v>11830.1</v>
      </c>
      <c r="AS16" s="101">
        <v>5549.07</v>
      </c>
      <c r="AT16" s="101">
        <v>808.97</v>
      </c>
      <c r="AU16" s="101">
        <v>175.91</v>
      </c>
      <c r="AV16" s="101">
        <v>12231.47</v>
      </c>
      <c r="AW16" s="101">
        <v>9081.07</v>
      </c>
      <c r="AX16" s="101">
        <v>32.950000000000003</v>
      </c>
      <c r="AY16" s="101">
        <v>168.03</v>
      </c>
      <c r="AZ16" s="101">
        <v>1439.79</v>
      </c>
      <c r="BA16" s="101">
        <v>2755.06</v>
      </c>
      <c r="BB16" s="99">
        <v>0</v>
      </c>
      <c r="BC16" s="99">
        <v>0</v>
      </c>
      <c r="BD16" s="99">
        <v>0</v>
      </c>
      <c r="BE16" s="99">
        <v>0</v>
      </c>
      <c r="BF16" s="99">
        <v>0</v>
      </c>
      <c r="BG16" s="99">
        <v>0</v>
      </c>
      <c r="BH16" s="99">
        <v>0</v>
      </c>
      <c r="BI16" s="99">
        <v>0</v>
      </c>
      <c r="BJ16" s="99">
        <v>0</v>
      </c>
      <c r="BK16" s="99">
        <v>0</v>
      </c>
      <c r="BL16" s="99">
        <v>0</v>
      </c>
      <c r="BM16" s="99">
        <v>0</v>
      </c>
      <c r="BN16" s="99">
        <v>0</v>
      </c>
      <c r="BO16" s="99">
        <v>0</v>
      </c>
      <c r="BP16" s="99">
        <v>0</v>
      </c>
      <c r="BQ16" s="99">
        <v>0</v>
      </c>
      <c r="BR16" s="99">
        <v>0</v>
      </c>
      <c r="BS16" s="99">
        <v>0</v>
      </c>
      <c r="BT16" s="99">
        <v>0</v>
      </c>
      <c r="BU16" s="99">
        <v>0</v>
      </c>
      <c r="BV16" s="99">
        <v>0</v>
      </c>
      <c r="BW16" s="99">
        <v>0</v>
      </c>
      <c r="BX16" s="99">
        <v>0</v>
      </c>
      <c r="BY16" s="99">
        <v>0</v>
      </c>
      <c r="BZ16" s="102">
        <v>0</v>
      </c>
      <c r="CA16" s="99">
        <v>0</v>
      </c>
      <c r="CB16" s="99">
        <v>0</v>
      </c>
      <c r="CC16" s="99">
        <v>0</v>
      </c>
      <c r="CD16" s="99">
        <v>0</v>
      </c>
      <c r="CE16" s="99">
        <v>0</v>
      </c>
      <c r="CF16" s="99">
        <v>0</v>
      </c>
      <c r="CG16" s="99">
        <v>0</v>
      </c>
      <c r="CH16" s="99">
        <v>0</v>
      </c>
      <c r="CI16" s="99">
        <v>0</v>
      </c>
      <c r="CJ16" s="99">
        <v>0</v>
      </c>
      <c r="CK16" s="99">
        <v>0</v>
      </c>
      <c r="CL16" s="99">
        <v>0</v>
      </c>
      <c r="CM16" s="101">
        <v>0</v>
      </c>
      <c r="CN16" s="101">
        <v>0</v>
      </c>
      <c r="CO16" s="101">
        <v>0</v>
      </c>
      <c r="CP16" s="99">
        <v>0</v>
      </c>
      <c r="CQ16" s="99">
        <v>0</v>
      </c>
      <c r="CR16" s="99">
        <v>0</v>
      </c>
      <c r="CS16" s="99">
        <v>0</v>
      </c>
      <c r="CT16" s="99">
        <v>0</v>
      </c>
      <c r="CU16" s="99">
        <v>0</v>
      </c>
      <c r="CV16" s="99">
        <v>0</v>
      </c>
      <c r="CW16" s="99">
        <v>0</v>
      </c>
      <c r="CX16" s="99">
        <v>0</v>
      </c>
      <c r="CY16" s="99">
        <v>0</v>
      </c>
      <c r="CZ16" s="101">
        <v>0</v>
      </c>
      <c r="DA16" s="103">
        <f t="shared" si="0"/>
        <v>132047.46</v>
      </c>
      <c r="DB16" s="104">
        <v>132047.44</v>
      </c>
      <c r="DC16" s="120">
        <f t="shared" si="1"/>
        <v>1.9999999989522621E-2</v>
      </c>
    </row>
    <row r="17" spans="2:107" ht="15.75" thickBot="1" x14ac:dyDescent="0.3">
      <c r="B17" s="298" t="s">
        <v>256</v>
      </c>
      <c r="C17" s="98">
        <v>8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  <c r="J17" s="99">
        <v>0</v>
      </c>
      <c r="K17" s="99">
        <v>0</v>
      </c>
      <c r="L17" s="99">
        <v>0</v>
      </c>
      <c r="M17" s="99">
        <v>0</v>
      </c>
      <c r="N17" s="99">
        <v>0</v>
      </c>
      <c r="O17" s="99">
        <v>0</v>
      </c>
      <c r="P17" s="99">
        <v>0</v>
      </c>
      <c r="Q17" s="99">
        <v>0</v>
      </c>
      <c r="R17" s="99">
        <v>0</v>
      </c>
      <c r="S17" s="99">
        <v>0</v>
      </c>
      <c r="T17" s="99">
        <v>0</v>
      </c>
      <c r="U17" s="99">
        <v>0</v>
      </c>
      <c r="V17" s="99">
        <v>0</v>
      </c>
      <c r="W17" s="99">
        <v>0</v>
      </c>
      <c r="X17" s="99">
        <v>0</v>
      </c>
      <c r="Y17" s="99">
        <v>0</v>
      </c>
      <c r="Z17" s="99">
        <v>0</v>
      </c>
      <c r="AA17" s="99">
        <v>0</v>
      </c>
      <c r="AB17" s="99">
        <v>0</v>
      </c>
      <c r="AC17" s="99">
        <v>0</v>
      </c>
      <c r="AD17" s="99">
        <v>0</v>
      </c>
      <c r="AE17" s="100">
        <v>117.87</v>
      </c>
      <c r="AF17" s="100">
        <v>127.19</v>
      </c>
      <c r="AG17" s="100">
        <v>79.98</v>
      </c>
      <c r="AH17" s="100">
        <v>90.12</v>
      </c>
      <c r="AI17" s="100">
        <v>31.91</v>
      </c>
      <c r="AJ17" s="100">
        <v>0</v>
      </c>
      <c r="AK17" s="100">
        <v>6935.1</v>
      </c>
      <c r="AL17" s="101">
        <v>15336.33</v>
      </c>
      <c r="AM17" s="101">
        <v>4499.4799999999996</v>
      </c>
      <c r="AN17" s="101">
        <v>5734.98</v>
      </c>
      <c r="AO17" s="101">
        <v>12736.83</v>
      </c>
      <c r="AP17" s="101">
        <v>7668.89</v>
      </c>
      <c r="AQ17" s="101">
        <v>423.44</v>
      </c>
      <c r="AR17" s="101">
        <v>10749.93</v>
      </c>
      <c r="AS17" s="101">
        <v>14391.36</v>
      </c>
      <c r="AT17" s="101">
        <v>1403.87</v>
      </c>
      <c r="AU17" s="101">
        <v>202.78</v>
      </c>
      <c r="AV17" s="101">
        <v>24786.63</v>
      </c>
      <c r="AW17" s="101">
        <v>5620.02</v>
      </c>
      <c r="AX17" s="101">
        <v>159.96</v>
      </c>
      <c r="AY17" s="101">
        <v>287.92</v>
      </c>
      <c r="AZ17" s="101">
        <v>3779.1</v>
      </c>
      <c r="BA17" s="101">
        <v>5100.08</v>
      </c>
      <c r="BB17" s="99">
        <v>0</v>
      </c>
      <c r="BC17" s="99">
        <v>0</v>
      </c>
      <c r="BD17" s="99">
        <v>0</v>
      </c>
      <c r="BE17" s="99">
        <v>0</v>
      </c>
      <c r="BF17" s="99">
        <v>0</v>
      </c>
      <c r="BG17" s="99">
        <v>0</v>
      </c>
      <c r="BH17" s="99">
        <v>0</v>
      </c>
      <c r="BI17" s="99">
        <v>0</v>
      </c>
      <c r="BJ17" s="99">
        <v>0</v>
      </c>
      <c r="BK17" s="99">
        <v>0</v>
      </c>
      <c r="BL17" s="99">
        <v>0</v>
      </c>
      <c r="BM17" s="99">
        <v>0</v>
      </c>
      <c r="BN17" s="99">
        <v>0</v>
      </c>
      <c r="BO17" s="99">
        <v>0</v>
      </c>
      <c r="BP17" s="99">
        <v>0</v>
      </c>
      <c r="BQ17" s="99">
        <v>0</v>
      </c>
      <c r="BR17" s="99">
        <v>0</v>
      </c>
      <c r="BS17" s="99">
        <v>0</v>
      </c>
      <c r="BT17" s="99">
        <v>0</v>
      </c>
      <c r="BU17" s="99">
        <v>0</v>
      </c>
      <c r="BV17" s="99">
        <v>0</v>
      </c>
      <c r="BW17" s="99">
        <v>0</v>
      </c>
      <c r="BX17" s="99">
        <v>0</v>
      </c>
      <c r="BY17" s="99">
        <v>0</v>
      </c>
      <c r="BZ17" s="102">
        <v>0</v>
      </c>
      <c r="CA17" s="99">
        <v>0</v>
      </c>
      <c r="CB17" s="99">
        <v>0</v>
      </c>
      <c r="CC17" s="99">
        <v>0</v>
      </c>
      <c r="CD17" s="99">
        <v>0</v>
      </c>
      <c r="CE17" s="99">
        <v>0</v>
      </c>
      <c r="CF17" s="99">
        <v>0</v>
      </c>
      <c r="CG17" s="99">
        <v>0</v>
      </c>
      <c r="CH17" s="99">
        <v>0</v>
      </c>
      <c r="CI17" s="99">
        <v>0</v>
      </c>
      <c r="CJ17" s="99">
        <v>0</v>
      </c>
      <c r="CK17" s="99">
        <v>0</v>
      </c>
      <c r="CL17" s="99">
        <v>0</v>
      </c>
      <c r="CM17" s="101">
        <v>0</v>
      </c>
      <c r="CN17" s="101">
        <v>0</v>
      </c>
      <c r="CO17" s="101">
        <v>0</v>
      </c>
      <c r="CP17" s="99">
        <v>0</v>
      </c>
      <c r="CQ17" s="99">
        <v>0</v>
      </c>
      <c r="CR17" s="99">
        <v>0</v>
      </c>
      <c r="CS17" s="99">
        <v>0</v>
      </c>
      <c r="CT17" s="99">
        <v>0</v>
      </c>
      <c r="CU17" s="99">
        <v>0</v>
      </c>
      <c r="CV17" s="99">
        <v>0</v>
      </c>
      <c r="CW17" s="99">
        <v>0</v>
      </c>
      <c r="CX17" s="99">
        <v>0</v>
      </c>
      <c r="CY17" s="99">
        <v>0</v>
      </c>
      <c r="CZ17" s="101">
        <v>0</v>
      </c>
      <c r="DA17" s="103">
        <f t="shared" si="0"/>
        <v>120263.77000000002</v>
      </c>
      <c r="DB17" s="104">
        <v>120263.76</v>
      </c>
      <c r="DC17" s="120">
        <f t="shared" si="1"/>
        <v>1.0000000023865141E-2</v>
      </c>
    </row>
    <row r="18" spans="2:107" ht="15.75" thickBot="1" x14ac:dyDescent="0.3">
      <c r="B18" s="298" t="s">
        <v>46</v>
      </c>
      <c r="C18" s="98">
        <v>9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  <c r="J18" s="99">
        <v>0</v>
      </c>
      <c r="K18" s="99">
        <v>0</v>
      </c>
      <c r="L18" s="99">
        <v>0</v>
      </c>
      <c r="M18" s="99">
        <v>0</v>
      </c>
      <c r="N18" s="99">
        <v>0</v>
      </c>
      <c r="O18" s="99">
        <v>0</v>
      </c>
      <c r="P18" s="99">
        <v>0</v>
      </c>
      <c r="Q18" s="99">
        <v>0</v>
      </c>
      <c r="R18" s="99">
        <v>0</v>
      </c>
      <c r="S18" s="99">
        <v>0</v>
      </c>
      <c r="T18" s="99">
        <v>0</v>
      </c>
      <c r="U18" s="99">
        <v>0</v>
      </c>
      <c r="V18" s="99">
        <v>0</v>
      </c>
      <c r="W18" s="99">
        <v>0</v>
      </c>
      <c r="X18" s="99">
        <v>0</v>
      </c>
      <c r="Y18" s="99">
        <v>0</v>
      </c>
      <c r="Z18" s="99">
        <v>0</v>
      </c>
      <c r="AA18" s="99">
        <v>0</v>
      </c>
      <c r="AB18" s="99">
        <v>0</v>
      </c>
      <c r="AC18" s="99">
        <v>0</v>
      </c>
      <c r="AD18" s="99">
        <v>0</v>
      </c>
      <c r="AE18" s="100">
        <v>152.72999999999999</v>
      </c>
      <c r="AF18" s="100">
        <v>1264</v>
      </c>
      <c r="AG18" s="100">
        <v>1564.56</v>
      </c>
      <c r="AH18" s="100">
        <v>516.6</v>
      </c>
      <c r="AI18" s="100">
        <v>373.24</v>
      </c>
      <c r="AJ18" s="100">
        <v>3019.49</v>
      </c>
      <c r="AK18" s="100">
        <v>406.42</v>
      </c>
      <c r="AL18" s="101">
        <v>3316.34</v>
      </c>
      <c r="AM18" s="101">
        <v>537.08000000000004</v>
      </c>
      <c r="AN18" s="101">
        <v>318.58999999999997</v>
      </c>
      <c r="AO18" s="101">
        <v>2619.2800000000002</v>
      </c>
      <c r="AP18" s="101">
        <v>2933</v>
      </c>
      <c r="AQ18" s="101">
        <v>903.81</v>
      </c>
      <c r="AR18" s="101">
        <v>1137.1600000000001</v>
      </c>
      <c r="AS18" s="101">
        <v>23263.55</v>
      </c>
      <c r="AT18" s="101">
        <v>8200.32</v>
      </c>
      <c r="AU18" s="101">
        <v>918.16</v>
      </c>
      <c r="AV18" s="101">
        <v>3159.11</v>
      </c>
      <c r="AW18" s="101">
        <v>4275.29</v>
      </c>
      <c r="AX18" s="101">
        <v>6883.44</v>
      </c>
      <c r="AY18" s="101">
        <v>1792.5</v>
      </c>
      <c r="AZ18" s="101">
        <v>18213.740000000002</v>
      </c>
      <c r="BA18" s="101">
        <v>6518.23</v>
      </c>
      <c r="BB18" s="99">
        <v>0</v>
      </c>
      <c r="BC18" s="99">
        <v>0</v>
      </c>
      <c r="BD18" s="99">
        <v>0</v>
      </c>
      <c r="BE18" s="99">
        <v>0</v>
      </c>
      <c r="BF18" s="99">
        <v>0</v>
      </c>
      <c r="BG18" s="99">
        <v>0</v>
      </c>
      <c r="BH18" s="99">
        <v>0</v>
      </c>
      <c r="BI18" s="99">
        <v>0</v>
      </c>
      <c r="BJ18" s="99">
        <v>0</v>
      </c>
      <c r="BK18" s="99">
        <v>0</v>
      </c>
      <c r="BL18" s="99">
        <v>0</v>
      </c>
      <c r="BM18" s="99">
        <v>0</v>
      </c>
      <c r="BN18" s="99">
        <v>0</v>
      </c>
      <c r="BO18" s="99">
        <v>0</v>
      </c>
      <c r="BP18" s="99">
        <v>0</v>
      </c>
      <c r="BQ18" s="99">
        <v>0</v>
      </c>
      <c r="BR18" s="99">
        <v>0</v>
      </c>
      <c r="BS18" s="99">
        <v>0</v>
      </c>
      <c r="BT18" s="99">
        <v>0</v>
      </c>
      <c r="BU18" s="99">
        <v>0</v>
      </c>
      <c r="BV18" s="99">
        <v>0</v>
      </c>
      <c r="BW18" s="99">
        <v>0</v>
      </c>
      <c r="BX18" s="99">
        <v>0</v>
      </c>
      <c r="BY18" s="99">
        <v>0</v>
      </c>
      <c r="BZ18" s="102">
        <v>0</v>
      </c>
      <c r="CA18" s="99">
        <v>0</v>
      </c>
      <c r="CB18" s="99">
        <v>0</v>
      </c>
      <c r="CC18" s="99">
        <v>0</v>
      </c>
      <c r="CD18" s="99">
        <v>0</v>
      </c>
      <c r="CE18" s="99">
        <v>0</v>
      </c>
      <c r="CF18" s="99">
        <v>0</v>
      </c>
      <c r="CG18" s="99">
        <v>0</v>
      </c>
      <c r="CH18" s="99">
        <v>0</v>
      </c>
      <c r="CI18" s="99">
        <v>0</v>
      </c>
      <c r="CJ18" s="99">
        <v>0</v>
      </c>
      <c r="CK18" s="99">
        <v>0</v>
      </c>
      <c r="CL18" s="99">
        <v>0</v>
      </c>
      <c r="CM18" s="101">
        <v>0</v>
      </c>
      <c r="CN18" s="101">
        <v>0</v>
      </c>
      <c r="CO18" s="101">
        <v>0</v>
      </c>
      <c r="CP18" s="99">
        <v>0</v>
      </c>
      <c r="CQ18" s="99">
        <v>0</v>
      </c>
      <c r="CR18" s="99">
        <v>0</v>
      </c>
      <c r="CS18" s="99">
        <v>0</v>
      </c>
      <c r="CT18" s="99">
        <v>0</v>
      </c>
      <c r="CU18" s="99">
        <v>0</v>
      </c>
      <c r="CV18" s="99">
        <v>0</v>
      </c>
      <c r="CW18" s="99">
        <v>0</v>
      </c>
      <c r="CX18" s="99">
        <v>0</v>
      </c>
      <c r="CY18" s="99">
        <v>0</v>
      </c>
      <c r="CZ18" s="101">
        <v>0</v>
      </c>
      <c r="DA18" s="103">
        <f t="shared" si="0"/>
        <v>92286.640000000014</v>
      </c>
      <c r="DB18" s="104">
        <v>92286.63</v>
      </c>
      <c r="DC18" s="120">
        <f t="shared" si="1"/>
        <v>1.0000000009313226E-2</v>
      </c>
    </row>
    <row r="19" spans="2:107" ht="15.75" thickBot="1" x14ac:dyDescent="0.3">
      <c r="B19" s="298" t="s">
        <v>47</v>
      </c>
      <c r="C19" s="98">
        <v>10</v>
      </c>
      <c r="D19" s="99">
        <v>0</v>
      </c>
      <c r="E19" s="99">
        <v>0</v>
      </c>
      <c r="F19" s="99">
        <v>0</v>
      </c>
      <c r="G19" s="99">
        <v>0</v>
      </c>
      <c r="H19" s="99">
        <v>0</v>
      </c>
      <c r="I19" s="99">
        <v>0</v>
      </c>
      <c r="J19" s="99">
        <v>0</v>
      </c>
      <c r="K19" s="99">
        <v>0</v>
      </c>
      <c r="L19" s="99">
        <v>0</v>
      </c>
      <c r="M19" s="99">
        <v>0</v>
      </c>
      <c r="N19" s="99">
        <v>0</v>
      </c>
      <c r="O19" s="99">
        <v>0</v>
      </c>
      <c r="P19" s="99">
        <v>0</v>
      </c>
      <c r="Q19" s="99">
        <v>0</v>
      </c>
      <c r="R19" s="99">
        <v>0</v>
      </c>
      <c r="S19" s="99">
        <v>0</v>
      </c>
      <c r="T19" s="99">
        <v>0</v>
      </c>
      <c r="U19" s="99">
        <v>0</v>
      </c>
      <c r="V19" s="99">
        <v>0</v>
      </c>
      <c r="W19" s="99">
        <v>0</v>
      </c>
      <c r="X19" s="99">
        <v>0</v>
      </c>
      <c r="Y19" s="99">
        <v>0</v>
      </c>
      <c r="Z19" s="99">
        <v>0</v>
      </c>
      <c r="AA19" s="99">
        <v>0</v>
      </c>
      <c r="AB19" s="99">
        <v>0</v>
      </c>
      <c r="AC19" s="99">
        <v>0</v>
      </c>
      <c r="AD19" s="99">
        <v>0</v>
      </c>
      <c r="AE19" s="100">
        <v>70.010000000000005</v>
      </c>
      <c r="AF19" s="100">
        <v>585.67999999999995</v>
      </c>
      <c r="AG19" s="100">
        <v>1253.98</v>
      </c>
      <c r="AH19" s="100">
        <v>673.23</v>
      </c>
      <c r="AI19" s="100">
        <v>763.55</v>
      </c>
      <c r="AJ19" s="100">
        <v>16756.05</v>
      </c>
      <c r="AK19" s="100">
        <v>1086.47</v>
      </c>
      <c r="AL19" s="101">
        <v>10626.18</v>
      </c>
      <c r="AM19" s="101">
        <v>4610.58</v>
      </c>
      <c r="AN19" s="101">
        <v>1226.8499999999999</v>
      </c>
      <c r="AO19" s="101">
        <v>27386.13</v>
      </c>
      <c r="AP19" s="101">
        <v>25555.21</v>
      </c>
      <c r="AQ19" s="101">
        <v>4704.17</v>
      </c>
      <c r="AR19" s="101">
        <v>10610.4</v>
      </c>
      <c r="AS19" s="101">
        <v>104314.51</v>
      </c>
      <c r="AT19" s="101">
        <v>34222.99</v>
      </c>
      <c r="AU19" s="101">
        <v>5397.2</v>
      </c>
      <c r="AV19" s="101">
        <v>8284.7199999999993</v>
      </c>
      <c r="AW19" s="101">
        <v>25220.799999999999</v>
      </c>
      <c r="AX19" s="101">
        <v>33084.129999999997</v>
      </c>
      <c r="AY19" s="101">
        <v>16449.11</v>
      </c>
      <c r="AZ19" s="101">
        <v>66698.61</v>
      </c>
      <c r="BA19" s="101">
        <v>34877.199999999997</v>
      </c>
      <c r="BB19" s="99">
        <v>0</v>
      </c>
      <c r="BC19" s="99">
        <v>0</v>
      </c>
      <c r="BD19" s="99">
        <v>0</v>
      </c>
      <c r="BE19" s="99">
        <v>0</v>
      </c>
      <c r="BF19" s="99">
        <v>0</v>
      </c>
      <c r="BG19" s="99">
        <v>0</v>
      </c>
      <c r="BH19" s="99">
        <v>0</v>
      </c>
      <c r="BI19" s="99">
        <v>0</v>
      </c>
      <c r="BJ19" s="99">
        <v>0</v>
      </c>
      <c r="BK19" s="99">
        <v>0</v>
      </c>
      <c r="BL19" s="99">
        <v>0</v>
      </c>
      <c r="BM19" s="99">
        <v>0</v>
      </c>
      <c r="BN19" s="99">
        <v>0</v>
      </c>
      <c r="BO19" s="99">
        <v>0</v>
      </c>
      <c r="BP19" s="99">
        <v>0</v>
      </c>
      <c r="BQ19" s="99">
        <v>0</v>
      </c>
      <c r="BR19" s="99">
        <v>0</v>
      </c>
      <c r="BS19" s="99">
        <v>0</v>
      </c>
      <c r="BT19" s="99">
        <v>0</v>
      </c>
      <c r="BU19" s="99">
        <v>0</v>
      </c>
      <c r="BV19" s="99">
        <v>0</v>
      </c>
      <c r="BW19" s="99">
        <v>0</v>
      </c>
      <c r="BX19" s="99">
        <v>0</v>
      </c>
      <c r="BY19" s="99">
        <v>0</v>
      </c>
      <c r="BZ19" s="102">
        <v>0</v>
      </c>
      <c r="CA19" s="99">
        <v>0</v>
      </c>
      <c r="CB19" s="99">
        <v>0</v>
      </c>
      <c r="CC19" s="99">
        <v>0</v>
      </c>
      <c r="CD19" s="99">
        <v>0</v>
      </c>
      <c r="CE19" s="99">
        <v>0</v>
      </c>
      <c r="CF19" s="99">
        <v>0</v>
      </c>
      <c r="CG19" s="99">
        <v>0</v>
      </c>
      <c r="CH19" s="99">
        <v>0</v>
      </c>
      <c r="CI19" s="99">
        <v>0</v>
      </c>
      <c r="CJ19" s="99">
        <v>0</v>
      </c>
      <c r="CK19" s="99">
        <v>0</v>
      </c>
      <c r="CL19" s="99">
        <v>0</v>
      </c>
      <c r="CM19" s="101">
        <v>0</v>
      </c>
      <c r="CN19" s="101">
        <v>0</v>
      </c>
      <c r="CO19" s="101">
        <v>0</v>
      </c>
      <c r="CP19" s="99">
        <v>0</v>
      </c>
      <c r="CQ19" s="99">
        <v>0</v>
      </c>
      <c r="CR19" s="99">
        <v>0</v>
      </c>
      <c r="CS19" s="99">
        <v>0</v>
      </c>
      <c r="CT19" s="99">
        <v>0</v>
      </c>
      <c r="CU19" s="99">
        <v>0</v>
      </c>
      <c r="CV19" s="99">
        <v>0</v>
      </c>
      <c r="CW19" s="99">
        <v>0</v>
      </c>
      <c r="CX19" s="99">
        <v>0</v>
      </c>
      <c r="CY19" s="99">
        <v>0</v>
      </c>
      <c r="CZ19" s="101">
        <v>673.98</v>
      </c>
      <c r="DA19" s="103">
        <f t="shared" si="0"/>
        <v>435131.74</v>
      </c>
      <c r="DB19" s="104">
        <v>435131.74</v>
      </c>
      <c r="DC19" s="120">
        <f t="shared" si="1"/>
        <v>0</v>
      </c>
    </row>
    <row r="20" spans="2:107" ht="15.75" thickBot="1" x14ac:dyDescent="0.3">
      <c r="B20" s="298" t="s">
        <v>257</v>
      </c>
      <c r="C20" s="98">
        <v>11</v>
      </c>
      <c r="D20" s="99">
        <v>0</v>
      </c>
      <c r="E20" s="99">
        <v>0</v>
      </c>
      <c r="F20" s="99">
        <v>0</v>
      </c>
      <c r="G20" s="99">
        <v>0</v>
      </c>
      <c r="H20" s="99">
        <v>0</v>
      </c>
      <c r="I20" s="99">
        <v>0</v>
      </c>
      <c r="J20" s="99">
        <v>0</v>
      </c>
      <c r="K20" s="99">
        <v>0</v>
      </c>
      <c r="L20" s="99">
        <v>0</v>
      </c>
      <c r="M20" s="99">
        <v>0</v>
      </c>
      <c r="N20" s="99">
        <v>0</v>
      </c>
      <c r="O20" s="99">
        <v>0</v>
      </c>
      <c r="P20" s="99">
        <v>0</v>
      </c>
      <c r="Q20" s="99">
        <v>0</v>
      </c>
      <c r="R20" s="99">
        <v>0</v>
      </c>
      <c r="S20" s="99">
        <v>0</v>
      </c>
      <c r="T20" s="99">
        <v>0</v>
      </c>
      <c r="U20" s="99">
        <v>0</v>
      </c>
      <c r="V20" s="99">
        <v>0</v>
      </c>
      <c r="W20" s="99">
        <v>0</v>
      </c>
      <c r="X20" s="99">
        <v>0</v>
      </c>
      <c r="Y20" s="99">
        <v>0</v>
      </c>
      <c r="Z20" s="99">
        <v>0</v>
      </c>
      <c r="AA20" s="99">
        <v>0</v>
      </c>
      <c r="AB20" s="99">
        <v>0</v>
      </c>
      <c r="AC20" s="99">
        <v>0</v>
      </c>
      <c r="AD20" s="99">
        <v>0</v>
      </c>
      <c r="AE20" s="100">
        <v>678.12</v>
      </c>
      <c r="AF20" s="100">
        <v>214.92</v>
      </c>
      <c r="AG20" s="100">
        <v>171.44</v>
      </c>
      <c r="AH20" s="100">
        <v>57.23</v>
      </c>
      <c r="AI20" s="100">
        <v>143.38999999999999</v>
      </c>
      <c r="AJ20" s="100">
        <v>0</v>
      </c>
      <c r="AK20" s="100">
        <v>961.99</v>
      </c>
      <c r="AL20" s="101">
        <v>1139.5899999999999</v>
      </c>
      <c r="AM20" s="101">
        <v>88.45</v>
      </c>
      <c r="AN20" s="101">
        <v>33.49</v>
      </c>
      <c r="AO20" s="101">
        <v>542.85</v>
      </c>
      <c r="AP20" s="101">
        <v>1510.8</v>
      </c>
      <c r="AQ20" s="101">
        <v>232.2</v>
      </c>
      <c r="AR20" s="101">
        <v>528.01</v>
      </c>
      <c r="AS20" s="101">
        <v>117168.95</v>
      </c>
      <c r="AT20" s="101">
        <v>19138.849999999999</v>
      </c>
      <c r="AU20" s="101">
        <v>189.24</v>
      </c>
      <c r="AV20" s="101">
        <v>1078.1400000000001</v>
      </c>
      <c r="AW20" s="101">
        <v>2025.95</v>
      </c>
      <c r="AX20" s="101">
        <v>291.39</v>
      </c>
      <c r="AY20" s="101">
        <v>650.69000000000005</v>
      </c>
      <c r="AZ20" s="101">
        <v>1846.42</v>
      </c>
      <c r="BA20" s="101">
        <v>1755.06</v>
      </c>
      <c r="BB20" s="99">
        <v>0</v>
      </c>
      <c r="BC20" s="99">
        <v>0</v>
      </c>
      <c r="BD20" s="99">
        <v>0</v>
      </c>
      <c r="BE20" s="99">
        <v>0</v>
      </c>
      <c r="BF20" s="99">
        <v>0</v>
      </c>
      <c r="BG20" s="99">
        <v>0</v>
      </c>
      <c r="BH20" s="99">
        <v>0</v>
      </c>
      <c r="BI20" s="99">
        <v>0</v>
      </c>
      <c r="BJ20" s="99">
        <v>0</v>
      </c>
      <c r="BK20" s="99">
        <v>0</v>
      </c>
      <c r="BL20" s="99">
        <v>0</v>
      </c>
      <c r="BM20" s="99">
        <v>0</v>
      </c>
      <c r="BN20" s="99">
        <v>0</v>
      </c>
      <c r="BO20" s="99">
        <v>0</v>
      </c>
      <c r="BP20" s="99">
        <v>0</v>
      </c>
      <c r="BQ20" s="99">
        <v>0</v>
      </c>
      <c r="BR20" s="99">
        <v>0</v>
      </c>
      <c r="BS20" s="99">
        <v>0</v>
      </c>
      <c r="BT20" s="99">
        <v>0</v>
      </c>
      <c r="BU20" s="99">
        <v>0</v>
      </c>
      <c r="BV20" s="99">
        <v>0</v>
      </c>
      <c r="BW20" s="99">
        <v>0</v>
      </c>
      <c r="BX20" s="99">
        <v>0</v>
      </c>
      <c r="BY20" s="99">
        <v>0</v>
      </c>
      <c r="BZ20" s="102">
        <v>0</v>
      </c>
      <c r="CA20" s="99">
        <v>0</v>
      </c>
      <c r="CB20" s="99">
        <v>0</v>
      </c>
      <c r="CC20" s="99">
        <v>0</v>
      </c>
      <c r="CD20" s="99">
        <v>0</v>
      </c>
      <c r="CE20" s="99">
        <v>0</v>
      </c>
      <c r="CF20" s="99">
        <v>0</v>
      </c>
      <c r="CG20" s="99">
        <v>0</v>
      </c>
      <c r="CH20" s="99">
        <v>0</v>
      </c>
      <c r="CI20" s="99">
        <v>0</v>
      </c>
      <c r="CJ20" s="99">
        <v>0</v>
      </c>
      <c r="CK20" s="99">
        <v>0</v>
      </c>
      <c r="CL20" s="99">
        <v>0</v>
      </c>
      <c r="CM20" s="101">
        <v>0</v>
      </c>
      <c r="CN20" s="101">
        <v>0</v>
      </c>
      <c r="CO20" s="101">
        <v>0</v>
      </c>
      <c r="CP20" s="99">
        <v>0</v>
      </c>
      <c r="CQ20" s="99">
        <v>0</v>
      </c>
      <c r="CR20" s="99">
        <v>0</v>
      </c>
      <c r="CS20" s="99">
        <v>0</v>
      </c>
      <c r="CT20" s="99">
        <v>0</v>
      </c>
      <c r="CU20" s="99">
        <v>0</v>
      </c>
      <c r="CV20" s="99">
        <v>0</v>
      </c>
      <c r="CW20" s="99">
        <v>0</v>
      </c>
      <c r="CX20" s="99">
        <v>0</v>
      </c>
      <c r="CY20" s="99">
        <v>0</v>
      </c>
      <c r="CZ20" s="101">
        <v>0</v>
      </c>
      <c r="DA20" s="103">
        <f t="shared" si="0"/>
        <v>150447.17000000004</v>
      </c>
      <c r="DB20" s="104">
        <v>150447.16999999998</v>
      </c>
      <c r="DC20" s="120">
        <f t="shared" si="1"/>
        <v>0</v>
      </c>
    </row>
    <row r="21" spans="2:107" ht="15.75" thickBot="1" x14ac:dyDescent="0.3">
      <c r="B21" s="298" t="s">
        <v>258</v>
      </c>
      <c r="C21" s="98">
        <v>12</v>
      </c>
      <c r="D21" s="99">
        <v>0</v>
      </c>
      <c r="E21" s="99">
        <v>0</v>
      </c>
      <c r="F21" s="99">
        <v>0</v>
      </c>
      <c r="G21" s="99">
        <v>0</v>
      </c>
      <c r="H21" s="99">
        <v>0</v>
      </c>
      <c r="I21" s="99">
        <v>0</v>
      </c>
      <c r="J21" s="99">
        <v>0</v>
      </c>
      <c r="K21" s="99">
        <v>0</v>
      </c>
      <c r="L21" s="99">
        <v>0</v>
      </c>
      <c r="M21" s="99">
        <v>0</v>
      </c>
      <c r="N21" s="99">
        <v>0</v>
      </c>
      <c r="O21" s="99">
        <v>0</v>
      </c>
      <c r="P21" s="99">
        <v>0</v>
      </c>
      <c r="Q21" s="99">
        <v>0</v>
      </c>
      <c r="R21" s="99">
        <v>0</v>
      </c>
      <c r="S21" s="99">
        <v>0</v>
      </c>
      <c r="T21" s="99">
        <v>0</v>
      </c>
      <c r="U21" s="99">
        <v>0</v>
      </c>
      <c r="V21" s="99">
        <v>0</v>
      </c>
      <c r="W21" s="99">
        <v>0</v>
      </c>
      <c r="X21" s="99">
        <v>0</v>
      </c>
      <c r="Y21" s="99">
        <v>0</v>
      </c>
      <c r="Z21" s="99">
        <v>0</v>
      </c>
      <c r="AA21" s="99">
        <v>0</v>
      </c>
      <c r="AB21" s="99">
        <v>0</v>
      </c>
      <c r="AC21" s="99">
        <v>0</v>
      </c>
      <c r="AD21" s="99">
        <v>0</v>
      </c>
      <c r="AE21" s="100">
        <v>173.63</v>
      </c>
      <c r="AF21" s="100">
        <v>93.53</v>
      </c>
      <c r="AG21" s="100">
        <v>142.81</v>
      </c>
      <c r="AH21" s="100">
        <v>56.33</v>
      </c>
      <c r="AI21" s="100">
        <v>82.61</v>
      </c>
      <c r="AJ21" s="100">
        <v>0</v>
      </c>
      <c r="AK21" s="100">
        <v>568.46</v>
      </c>
      <c r="AL21" s="101">
        <v>1726.78</v>
      </c>
      <c r="AM21" s="101">
        <v>346.84</v>
      </c>
      <c r="AN21" s="101">
        <v>54.07</v>
      </c>
      <c r="AO21" s="101">
        <v>953.4</v>
      </c>
      <c r="AP21" s="101">
        <v>272.94</v>
      </c>
      <c r="AQ21" s="101">
        <v>200.67</v>
      </c>
      <c r="AR21" s="101">
        <v>2927.28</v>
      </c>
      <c r="AS21" s="101">
        <v>158764.5</v>
      </c>
      <c r="AT21" s="101">
        <v>36165.61</v>
      </c>
      <c r="AU21" s="101">
        <v>992.46</v>
      </c>
      <c r="AV21" s="101">
        <v>1685.74</v>
      </c>
      <c r="AW21" s="101">
        <v>2382.02</v>
      </c>
      <c r="AX21" s="101">
        <v>431.25</v>
      </c>
      <c r="AY21" s="101">
        <v>7256.16</v>
      </c>
      <c r="AZ21" s="101">
        <v>7274.71</v>
      </c>
      <c r="BA21" s="101">
        <v>3974.58</v>
      </c>
      <c r="BB21" s="99">
        <v>0</v>
      </c>
      <c r="BC21" s="99">
        <v>0</v>
      </c>
      <c r="BD21" s="99">
        <v>0</v>
      </c>
      <c r="BE21" s="99">
        <v>0</v>
      </c>
      <c r="BF21" s="99">
        <v>0</v>
      </c>
      <c r="BG21" s="99">
        <v>0</v>
      </c>
      <c r="BH21" s="99">
        <v>0</v>
      </c>
      <c r="BI21" s="99">
        <v>0</v>
      </c>
      <c r="BJ21" s="99">
        <v>0</v>
      </c>
      <c r="BK21" s="99">
        <v>0</v>
      </c>
      <c r="BL21" s="99">
        <v>0</v>
      </c>
      <c r="BM21" s="99">
        <v>0</v>
      </c>
      <c r="BN21" s="99">
        <v>0</v>
      </c>
      <c r="BO21" s="99">
        <v>0</v>
      </c>
      <c r="BP21" s="99">
        <v>0</v>
      </c>
      <c r="BQ21" s="99">
        <v>0</v>
      </c>
      <c r="BR21" s="99">
        <v>0</v>
      </c>
      <c r="BS21" s="99">
        <v>0</v>
      </c>
      <c r="BT21" s="99">
        <v>0</v>
      </c>
      <c r="BU21" s="99">
        <v>0</v>
      </c>
      <c r="BV21" s="99">
        <v>0</v>
      </c>
      <c r="BW21" s="99">
        <v>0</v>
      </c>
      <c r="BX21" s="99">
        <v>0</v>
      </c>
      <c r="BY21" s="99">
        <v>0</v>
      </c>
      <c r="BZ21" s="102">
        <v>0</v>
      </c>
      <c r="CA21" s="99">
        <v>0</v>
      </c>
      <c r="CB21" s="99">
        <v>0</v>
      </c>
      <c r="CC21" s="99">
        <v>0</v>
      </c>
      <c r="CD21" s="99">
        <v>0</v>
      </c>
      <c r="CE21" s="99">
        <v>0</v>
      </c>
      <c r="CF21" s="99">
        <v>0</v>
      </c>
      <c r="CG21" s="99">
        <v>0</v>
      </c>
      <c r="CH21" s="99">
        <v>0</v>
      </c>
      <c r="CI21" s="99">
        <v>0</v>
      </c>
      <c r="CJ21" s="99">
        <v>0</v>
      </c>
      <c r="CK21" s="99">
        <v>0</v>
      </c>
      <c r="CL21" s="99">
        <v>0</v>
      </c>
      <c r="CM21" s="101">
        <v>0</v>
      </c>
      <c r="CN21" s="101">
        <v>0</v>
      </c>
      <c r="CO21" s="101">
        <v>0</v>
      </c>
      <c r="CP21" s="99">
        <v>0</v>
      </c>
      <c r="CQ21" s="99">
        <v>0</v>
      </c>
      <c r="CR21" s="99">
        <v>0</v>
      </c>
      <c r="CS21" s="99">
        <v>0</v>
      </c>
      <c r="CT21" s="99">
        <v>0</v>
      </c>
      <c r="CU21" s="99">
        <v>0</v>
      </c>
      <c r="CV21" s="99">
        <v>0</v>
      </c>
      <c r="CW21" s="99">
        <v>0</v>
      </c>
      <c r="CX21" s="99">
        <v>0</v>
      </c>
      <c r="CY21" s="99">
        <v>0</v>
      </c>
      <c r="CZ21" s="101">
        <v>0</v>
      </c>
      <c r="DA21" s="103">
        <f t="shared" si="0"/>
        <v>226526.37999999998</v>
      </c>
      <c r="DB21" s="104">
        <v>226526.38999999998</v>
      </c>
      <c r="DC21" s="120">
        <f t="shared" si="1"/>
        <v>-1.0000000009313226E-2</v>
      </c>
    </row>
    <row r="22" spans="2:107" ht="15.75" thickBot="1" x14ac:dyDescent="0.3">
      <c r="B22" s="298" t="s">
        <v>48</v>
      </c>
      <c r="C22" s="98">
        <v>13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100">
        <v>128.22999999999999</v>
      </c>
      <c r="AF22" s="100">
        <v>280.38</v>
      </c>
      <c r="AG22" s="100">
        <v>731.87</v>
      </c>
      <c r="AH22" s="100">
        <v>42.93</v>
      </c>
      <c r="AI22" s="100">
        <v>163.16</v>
      </c>
      <c r="AJ22" s="100">
        <v>1081.67</v>
      </c>
      <c r="AK22" s="100">
        <v>617.13</v>
      </c>
      <c r="AL22" s="101">
        <v>539.11</v>
      </c>
      <c r="AM22" s="101">
        <v>112.89</v>
      </c>
      <c r="AN22" s="101">
        <v>164.8</v>
      </c>
      <c r="AO22" s="101">
        <v>686.52</v>
      </c>
      <c r="AP22" s="101">
        <v>1186.6600000000001</v>
      </c>
      <c r="AQ22" s="101">
        <v>530.97</v>
      </c>
      <c r="AR22" s="101">
        <v>954.9</v>
      </c>
      <c r="AS22" s="101">
        <v>1117.17</v>
      </c>
      <c r="AT22" s="101">
        <v>149.87</v>
      </c>
      <c r="AU22" s="101">
        <v>92.62</v>
      </c>
      <c r="AV22" s="101">
        <v>130.63999999999999</v>
      </c>
      <c r="AW22" s="101">
        <v>380.28</v>
      </c>
      <c r="AX22" s="101">
        <v>771.09</v>
      </c>
      <c r="AY22" s="101">
        <v>493.83</v>
      </c>
      <c r="AZ22" s="101">
        <v>58681.78</v>
      </c>
      <c r="BA22" s="101">
        <v>1142.43</v>
      </c>
      <c r="BB22" s="99">
        <v>0</v>
      </c>
      <c r="BC22" s="99">
        <v>0</v>
      </c>
      <c r="BD22" s="99">
        <v>0</v>
      </c>
      <c r="BE22" s="99">
        <v>0</v>
      </c>
      <c r="BF22" s="99">
        <v>0</v>
      </c>
      <c r="BG22" s="99">
        <v>0</v>
      </c>
      <c r="BH22" s="99">
        <v>0</v>
      </c>
      <c r="BI22" s="99">
        <v>0</v>
      </c>
      <c r="BJ22" s="99">
        <v>0</v>
      </c>
      <c r="BK22" s="99">
        <v>0</v>
      </c>
      <c r="BL22" s="99">
        <v>0</v>
      </c>
      <c r="BM22" s="99">
        <v>0</v>
      </c>
      <c r="BN22" s="99">
        <v>0</v>
      </c>
      <c r="BO22" s="99">
        <v>0</v>
      </c>
      <c r="BP22" s="99">
        <v>0</v>
      </c>
      <c r="BQ22" s="99">
        <v>0</v>
      </c>
      <c r="BR22" s="99">
        <v>0</v>
      </c>
      <c r="BS22" s="99">
        <v>0</v>
      </c>
      <c r="BT22" s="99">
        <v>0</v>
      </c>
      <c r="BU22" s="99">
        <v>0</v>
      </c>
      <c r="BV22" s="99">
        <v>0</v>
      </c>
      <c r="BW22" s="99">
        <v>0</v>
      </c>
      <c r="BX22" s="99">
        <v>0</v>
      </c>
      <c r="BY22" s="99">
        <v>0</v>
      </c>
      <c r="BZ22" s="102">
        <v>0</v>
      </c>
      <c r="CA22" s="99">
        <v>0</v>
      </c>
      <c r="CB22" s="99">
        <v>0</v>
      </c>
      <c r="CC22" s="99">
        <v>0</v>
      </c>
      <c r="CD22" s="99">
        <v>0</v>
      </c>
      <c r="CE22" s="99">
        <v>0</v>
      </c>
      <c r="CF22" s="99">
        <v>0</v>
      </c>
      <c r="CG22" s="99">
        <v>0</v>
      </c>
      <c r="CH22" s="99">
        <v>0</v>
      </c>
      <c r="CI22" s="99">
        <v>0</v>
      </c>
      <c r="CJ22" s="99">
        <v>0</v>
      </c>
      <c r="CK22" s="99">
        <v>0</v>
      </c>
      <c r="CL22" s="99">
        <v>0</v>
      </c>
      <c r="CM22" s="101">
        <v>0</v>
      </c>
      <c r="CN22" s="101">
        <v>0</v>
      </c>
      <c r="CO22" s="101">
        <v>0</v>
      </c>
      <c r="CP22" s="99">
        <v>0</v>
      </c>
      <c r="CQ22" s="99">
        <v>0</v>
      </c>
      <c r="CR22" s="99">
        <v>0</v>
      </c>
      <c r="CS22" s="99">
        <v>0</v>
      </c>
      <c r="CT22" s="99">
        <v>0</v>
      </c>
      <c r="CU22" s="99">
        <v>0</v>
      </c>
      <c r="CV22" s="99">
        <v>0</v>
      </c>
      <c r="CW22" s="99">
        <v>0</v>
      </c>
      <c r="CX22" s="99">
        <v>0</v>
      </c>
      <c r="CY22" s="99">
        <v>0</v>
      </c>
      <c r="CZ22" s="101">
        <v>0</v>
      </c>
      <c r="DA22" s="103">
        <f t="shared" si="0"/>
        <v>70180.929999999993</v>
      </c>
      <c r="DB22" s="104">
        <v>70180.94</v>
      </c>
      <c r="DC22" s="120">
        <f t="shared" si="1"/>
        <v>-1.0000000009313226E-2</v>
      </c>
    </row>
    <row r="23" spans="2:107" ht="15.75" thickBot="1" x14ac:dyDescent="0.3">
      <c r="B23" s="298" t="s">
        <v>49</v>
      </c>
      <c r="C23" s="98">
        <v>14</v>
      </c>
      <c r="D23" s="99">
        <v>0</v>
      </c>
      <c r="E23" s="99">
        <v>0</v>
      </c>
      <c r="F23" s="99">
        <v>0</v>
      </c>
      <c r="G23" s="99">
        <v>0</v>
      </c>
      <c r="H23" s="99">
        <v>0</v>
      </c>
      <c r="I23" s="99">
        <v>0</v>
      </c>
      <c r="J23" s="99">
        <v>0</v>
      </c>
      <c r="K23" s="99">
        <v>0</v>
      </c>
      <c r="L23" s="99">
        <v>0</v>
      </c>
      <c r="M23" s="99">
        <v>0</v>
      </c>
      <c r="N23" s="99">
        <v>0</v>
      </c>
      <c r="O23" s="99">
        <v>0</v>
      </c>
      <c r="P23" s="99">
        <v>0</v>
      </c>
      <c r="Q23" s="99">
        <v>0</v>
      </c>
      <c r="R23" s="99">
        <v>0</v>
      </c>
      <c r="S23" s="99">
        <v>0</v>
      </c>
      <c r="T23" s="99">
        <v>0</v>
      </c>
      <c r="U23" s="99">
        <v>0</v>
      </c>
      <c r="V23" s="99">
        <v>0</v>
      </c>
      <c r="W23" s="99">
        <v>0</v>
      </c>
      <c r="X23" s="99">
        <v>0</v>
      </c>
      <c r="Y23" s="99">
        <v>0</v>
      </c>
      <c r="Z23" s="99">
        <v>0</v>
      </c>
      <c r="AA23" s="99">
        <v>0</v>
      </c>
      <c r="AB23" s="99">
        <v>0</v>
      </c>
      <c r="AC23" s="99">
        <v>0</v>
      </c>
      <c r="AD23" s="99">
        <v>0</v>
      </c>
      <c r="AE23" s="100">
        <v>73.930000000000007</v>
      </c>
      <c r="AF23" s="100">
        <v>139.88</v>
      </c>
      <c r="AG23" s="100">
        <v>1050.43</v>
      </c>
      <c r="AH23" s="100">
        <v>182.85</v>
      </c>
      <c r="AI23" s="100">
        <v>72.14</v>
      </c>
      <c r="AJ23" s="100">
        <v>9958.7800000000007</v>
      </c>
      <c r="AK23" s="100">
        <v>545.34</v>
      </c>
      <c r="AL23" s="101">
        <v>4207.82</v>
      </c>
      <c r="AM23" s="101">
        <v>1054.08</v>
      </c>
      <c r="AN23" s="101">
        <v>390.53</v>
      </c>
      <c r="AO23" s="101">
        <v>7187.59</v>
      </c>
      <c r="AP23" s="101">
        <v>11531.3</v>
      </c>
      <c r="AQ23" s="101">
        <v>2940.09</v>
      </c>
      <c r="AR23" s="101">
        <v>7727.41</v>
      </c>
      <c r="AS23" s="101">
        <v>10374.73</v>
      </c>
      <c r="AT23" s="101">
        <v>1581.54</v>
      </c>
      <c r="AU23" s="101">
        <v>626.42999999999995</v>
      </c>
      <c r="AV23" s="101">
        <v>1320.7</v>
      </c>
      <c r="AW23" s="101">
        <v>5341.87</v>
      </c>
      <c r="AX23" s="101">
        <v>9155.6299999999992</v>
      </c>
      <c r="AY23" s="101">
        <v>8692.2900000000009</v>
      </c>
      <c r="AZ23" s="101">
        <v>100547.37</v>
      </c>
      <c r="BA23" s="101">
        <v>6823.74</v>
      </c>
      <c r="BB23" s="99">
        <v>0</v>
      </c>
      <c r="BC23" s="99">
        <v>0</v>
      </c>
      <c r="BD23" s="99">
        <v>0</v>
      </c>
      <c r="BE23" s="99">
        <v>0</v>
      </c>
      <c r="BF23" s="99">
        <v>0</v>
      </c>
      <c r="BG23" s="99">
        <v>0</v>
      </c>
      <c r="BH23" s="99">
        <v>0</v>
      </c>
      <c r="BI23" s="99">
        <v>0</v>
      </c>
      <c r="BJ23" s="99">
        <v>0</v>
      </c>
      <c r="BK23" s="99">
        <v>0</v>
      </c>
      <c r="BL23" s="99">
        <v>0</v>
      </c>
      <c r="BM23" s="99">
        <v>0</v>
      </c>
      <c r="BN23" s="99">
        <v>0</v>
      </c>
      <c r="BO23" s="99">
        <v>0</v>
      </c>
      <c r="BP23" s="99">
        <v>0</v>
      </c>
      <c r="BQ23" s="99">
        <v>0</v>
      </c>
      <c r="BR23" s="99">
        <v>0</v>
      </c>
      <c r="BS23" s="99">
        <v>0</v>
      </c>
      <c r="BT23" s="99">
        <v>0</v>
      </c>
      <c r="BU23" s="99">
        <v>0</v>
      </c>
      <c r="BV23" s="99">
        <v>0</v>
      </c>
      <c r="BW23" s="99">
        <v>0</v>
      </c>
      <c r="BX23" s="99">
        <v>0</v>
      </c>
      <c r="BY23" s="99">
        <v>0</v>
      </c>
      <c r="BZ23" s="102">
        <v>0</v>
      </c>
      <c r="CA23" s="99">
        <v>0</v>
      </c>
      <c r="CB23" s="99">
        <v>0</v>
      </c>
      <c r="CC23" s="99">
        <v>0</v>
      </c>
      <c r="CD23" s="99">
        <v>0</v>
      </c>
      <c r="CE23" s="99">
        <v>0</v>
      </c>
      <c r="CF23" s="99">
        <v>0</v>
      </c>
      <c r="CG23" s="99">
        <v>0</v>
      </c>
      <c r="CH23" s="99">
        <v>0</v>
      </c>
      <c r="CI23" s="99">
        <v>0</v>
      </c>
      <c r="CJ23" s="99">
        <v>0</v>
      </c>
      <c r="CK23" s="99">
        <v>0</v>
      </c>
      <c r="CL23" s="99">
        <v>0</v>
      </c>
      <c r="CM23" s="101">
        <v>0</v>
      </c>
      <c r="CN23" s="101">
        <v>0</v>
      </c>
      <c r="CO23" s="101">
        <v>0</v>
      </c>
      <c r="CP23" s="99">
        <v>0</v>
      </c>
      <c r="CQ23" s="99">
        <v>0</v>
      </c>
      <c r="CR23" s="99">
        <v>0</v>
      </c>
      <c r="CS23" s="99">
        <v>0</v>
      </c>
      <c r="CT23" s="99">
        <v>0</v>
      </c>
      <c r="CU23" s="99">
        <v>0</v>
      </c>
      <c r="CV23" s="99">
        <v>0</v>
      </c>
      <c r="CW23" s="99">
        <v>0</v>
      </c>
      <c r="CX23" s="99">
        <v>0</v>
      </c>
      <c r="CY23" s="99">
        <v>0</v>
      </c>
      <c r="CZ23" s="101">
        <v>646.45000000000005</v>
      </c>
      <c r="DA23" s="103">
        <f t="shared" si="0"/>
        <v>192172.91999999998</v>
      </c>
      <c r="DB23" s="104">
        <v>192172.93</v>
      </c>
      <c r="DC23" s="120">
        <f t="shared" si="1"/>
        <v>-1.0000000009313226E-2</v>
      </c>
    </row>
    <row r="24" spans="2:107" ht="15.75" thickBot="1" x14ac:dyDescent="0.3">
      <c r="B24" s="298" t="s">
        <v>259</v>
      </c>
      <c r="C24" s="98">
        <v>15</v>
      </c>
      <c r="D24" s="99">
        <v>0</v>
      </c>
      <c r="E24" s="99">
        <v>0</v>
      </c>
      <c r="F24" s="99">
        <v>0</v>
      </c>
      <c r="G24" s="99">
        <v>0</v>
      </c>
      <c r="H24" s="99">
        <v>0</v>
      </c>
      <c r="I24" s="99">
        <v>0</v>
      </c>
      <c r="J24" s="99">
        <v>0</v>
      </c>
      <c r="K24" s="99">
        <v>0</v>
      </c>
      <c r="L24" s="99">
        <v>0</v>
      </c>
      <c r="M24" s="99">
        <v>0</v>
      </c>
      <c r="N24" s="99">
        <v>0</v>
      </c>
      <c r="O24" s="99">
        <v>0</v>
      </c>
      <c r="P24" s="99">
        <v>0</v>
      </c>
      <c r="Q24" s="99">
        <v>0</v>
      </c>
      <c r="R24" s="99">
        <v>0</v>
      </c>
      <c r="S24" s="99">
        <v>0</v>
      </c>
      <c r="T24" s="99">
        <v>0</v>
      </c>
      <c r="U24" s="99">
        <v>0</v>
      </c>
      <c r="V24" s="99">
        <v>0</v>
      </c>
      <c r="W24" s="99">
        <v>0</v>
      </c>
      <c r="X24" s="99">
        <v>0</v>
      </c>
      <c r="Y24" s="99">
        <v>0</v>
      </c>
      <c r="Z24" s="99">
        <v>0</v>
      </c>
      <c r="AA24" s="99">
        <v>0</v>
      </c>
      <c r="AB24" s="99">
        <v>0</v>
      </c>
      <c r="AC24" s="99">
        <v>0</v>
      </c>
      <c r="AD24" s="99">
        <v>0</v>
      </c>
      <c r="AE24" s="100">
        <v>868.13</v>
      </c>
      <c r="AF24" s="100">
        <v>343.81</v>
      </c>
      <c r="AG24" s="100">
        <v>62.53</v>
      </c>
      <c r="AH24" s="100">
        <v>223.17</v>
      </c>
      <c r="AI24" s="100">
        <v>76.66</v>
      </c>
      <c r="AJ24" s="100">
        <v>0</v>
      </c>
      <c r="AK24" s="100">
        <v>1850.48</v>
      </c>
      <c r="AL24" s="101">
        <v>327.43</v>
      </c>
      <c r="AM24" s="101">
        <v>63.93</v>
      </c>
      <c r="AN24" s="101">
        <v>214.28</v>
      </c>
      <c r="AO24" s="101">
        <v>996.92</v>
      </c>
      <c r="AP24" s="101">
        <v>1358.27</v>
      </c>
      <c r="AQ24" s="101">
        <v>76.45</v>
      </c>
      <c r="AR24" s="101">
        <v>1516.02</v>
      </c>
      <c r="AS24" s="101">
        <v>1160.18</v>
      </c>
      <c r="AT24" s="101">
        <v>81.540000000000006</v>
      </c>
      <c r="AU24" s="101">
        <v>20.239999999999998</v>
      </c>
      <c r="AV24" s="101">
        <v>146.86000000000001</v>
      </c>
      <c r="AW24" s="101">
        <v>82.95</v>
      </c>
      <c r="AX24" s="101">
        <v>152.46</v>
      </c>
      <c r="AY24" s="101">
        <v>151.36000000000001</v>
      </c>
      <c r="AZ24" s="101">
        <v>2785.88</v>
      </c>
      <c r="BA24" s="101">
        <v>452.46</v>
      </c>
      <c r="BB24" s="99">
        <v>0</v>
      </c>
      <c r="BC24" s="99">
        <v>0</v>
      </c>
      <c r="BD24" s="99">
        <v>0</v>
      </c>
      <c r="BE24" s="99">
        <v>0</v>
      </c>
      <c r="BF24" s="99">
        <v>0</v>
      </c>
      <c r="BG24" s="99">
        <v>0</v>
      </c>
      <c r="BH24" s="99">
        <v>0</v>
      </c>
      <c r="BI24" s="99">
        <v>0</v>
      </c>
      <c r="BJ24" s="99">
        <v>0</v>
      </c>
      <c r="BK24" s="99">
        <v>0</v>
      </c>
      <c r="BL24" s="99">
        <v>0</v>
      </c>
      <c r="BM24" s="99">
        <v>0</v>
      </c>
      <c r="BN24" s="99">
        <v>0</v>
      </c>
      <c r="BO24" s="99">
        <v>0</v>
      </c>
      <c r="BP24" s="99">
        <v>0</v>
      </c>
      <c r="BQ24" s="99">
        <v>0</v>
      </c>
      <c r="BR24" s="99">
        <v>0</v>
      </c>
      <c r="BS24" s="99">
        <v>0</v>
      </c>
      <c r="BT24" s="99">
        <v>0</v>
      </c>
      <c r="BU24" s="99">
        <v>0</v>
      </c>
      <c r="BV24" s="99">
        <v>0</v>
      </c>
      <c r="BW24" s="99">
        <v>0</v>
      </c>
      <c r="BX24" s="99">
        <v>0</v>
      </c>
      <c r="BY24" s="99">
        <v>0</v>
      </c>
      <c r="BZ24" s="102">
        <v>0</v>
      </c>
      <c r="CA24" s="99">
        <v>0</v>
      </c>
      <c r="CB24" s="99">
        <v>0</v>
      </c>
      <c r="CC24" s="99">
        <v>0</v>
      </c>
      <c r="CD24" s="99">
        <v>0</v>
      </c>
      <c r="CE24" s="99">
        <v>0</v>
      </c>
      <c r="CF24" s="99">
        <v>0</v>
      </c>
      <c r="CG24" s="99">
        <v>0</v>
      </c>
      <c r="CH24" s="99">
        <v>0</v>
      </c>
      <c r="CI24" s="99">
        <v>0</v>
      </c>
      <c r="CJ24" s="99">
        <v>0</v>
      </c>
      <c r="CK24" s="99">
        <v>0</v>
      </c>
      <c r="CL24" s="99">
        <v>0</v>
      </c>
      <c r="CM24" s="101">
        <v>0</v>
      </c>
      <c r="CN24" s="101">
        <v>0</v>
      </c>
      <c r="CO24" s="101">
        <v>0</v>
      </c>
      <c r="CP24" s="99">
        <v>0</v>
      </c>
      <c r="CQ24" s="99">
        <v>0</v>
      </c>
      <c r="CR24" s="99">
        <v>0</v>
      </c>
      <c r="CS24" s="99">
        <v>0</v>
      </c>
      <c r="CT24" s="99">
        <v>0</v>
      </c>
      <c r="CU24" s="99">
        <v>0</v>
      </c>
      <c r="CV24" s="99">
        <v>0</v>
      </c>
      <c r="CW24" s="99">
        <v>0</v>
      </c>
      <c r="CX24" s="99">
        <v>0</v>
      </c>
      <c r="CY24" s="99">
        <v>0</v>
      </c>
      <c r="CZ24" s="101">
        <v>0</v>
      </c>
      <c r="DA24" s="103">
        <f t="shared" si="0"/>
        <v>13012.010000000002</v>
      </c>
      <c r="DB24" s="104">
        <v>13012.019999999999</v>
      </c>
      <c r="DC24" s="120">
        <f t="shared" si="1"/>
        <v>-9.9999999965802999E-3</v>
      </c>
    </row>
    <row r="25" spans="2:107" ht="15.75" thickBot="1" x14ac:dyDescent="0.3">
      <c r="B25" s="298" t="s">
        <v>260</v>
      </c>
      <c r="C25" s="98">
        <v>16</v>
      </c>
      <c r="D25" s="99">
        <v>0</v>
      </c>
      <c r="E25" s="99">
        <v>0</v>
      </c>
      <c r="F25" s="99">
        <v>0</v>
      </c>
      <c r="G25" s="99">
        <v>0</v>
      </c>
      <c r="H25" s="99">
        <v>0</v>
      </c>
      <c r="I25" s="99">
        <v>0</v>
      </c>
      <c r="J25" s="99">
        <v>0</v>
      </c>
      <c r="K25" s="99">
        <v>0</v>
      </c>
      <c r="L25" s="99">
        <v>0</v>
      </c>
      <c r="M25" s="99">
        <v>0</v>
      </c>
      <c r="N25" s="99">
        <v>0</v>
      </c>
      <c r="O25" s="99">
        <v>0</v>
      </c>
      <c r="P25" s="99">
        <v>0</v>
      </c>
      <c r="Q25" s="99">
        <v>0</v>
      </c>
      <c r="R25" s="99">
        <v>0</v>
      </c>
      <c r="S25" s="99">
        <v>0</v>
      </c>
      <c r="T25" s="99">
        <v>0</v>
      </c>
      <c r="U25" s="99">
        <v>0</v>
      </c>
      <c r="V25" s="99">
        <v>0</v>
      </c>
      <c r="W25" s="99">
        <v>0</v>
      </c>
      <c r="X25" s="99">
        <v>0</v>
      </c>
      <c r="Y25" s="99">
        <v>0</v>
      </c>
      <c r="Z25" s="99">
        <v>0</v>
      </c>
      <c r="AA25" s="99">
        <v>0</v>
      </c>
      <c r="AB25" s="99">
        <v>0</v>
      </c>
      <c r="AC25" s="99">
        <v>0</v>
      </c>
      <c r="AD25" s="99">
        <v>0</v>
      </c>
      <c r="AE25" s="100">
        <v>252.47</v>
      </c>
      <c r="AF25" s="100">
        <v>67.12</v>
      </c>
      <c r="AG25" s="100">
        <v>6.8</v>
      </c>
      <c r="AH25" s="100">
        <v>71.5</v>
      </c>
      <c r="AI25" s="100">
        <v>94.06</v>
      </c>
      <c r="AJ25" s="100">
        <v>0</v>
      </c>
      <c r="AK25" s="100">
        <v>67.02</v>
      </c>
      <c r="AL25" s="101">
        <v>769.07</v>
      </c>
      <c r="AM25" s="101">
        <v>272.70999999999998</v>
      </c>
      <c r="AN25" s="101">
        <v>395.59</v>
      </c>
      <c r="AO25" s="101">
        <v>5218.03</v>
      </c>
      <c r="AP25" s="101">
        <v>3344.47</v>
      </c>
      <c r="AQ25" s="101">
        <v>354.21</v>
      </c>
      <c r="AR25" s="101">
        <v>5496.61</v>
      </c>
      <c r="AS25" s="101">
        <v>1983.69</v>
      </c>
      <c r="AT25" s="101">
        <v>457.17</v>
      </c>
      <c r="AU25" s="101">
        <v>252.46</v>
      </c>
      <c r="AV25" s="101">
        <v>436.15</v>
      </c>
      <c r="AW25" s="101">
        <v>438.21</v>
      </c>
      <c r="AX25" s="101">
        <v>338.07</v>
      </c>
      <c r="AY25" s="101">
        <v>3459.33</v>
      </c>
      <c r="AZ25" s="101">
        <v>7433.22</v>
      </c>
      <c r="BA25" s="101">
        <v>2243.11</v>
      </c>
      <c r="BB25" s="99">
        <v>0</v>
      </c>
      <c r="BC25" s="99">
        <v>0</v>
      </c>
      <c r="BD25" s="99">
        <v>0</v>
      </c>
      <c r="BE25" s="99">
        <v>0</v>
      </c>
      <c r="BF25" s="99">
        <v>0</v>
      </c>
      <c r="BG25" s="99">
        <v>0</v>
      </c>
      <c r="BH25" s="99">
        <v>0</v>
      </c>
      <c r="BI25" s="99">
        <v>0</v>
      </c>
      <c r="BJ25" s="99">
        <v>0</v>
      </c>
      <c r="BK25" s="99">
        <v>0</v>
      </c>
      <c r="BL25" s="99">
        <v>0</v>
      </c>
      <c r="BM25" s="99">
        <v>0</v>
      </c>
      <c r="BN25" s="99">
        <v>0</v>
      </c>
      <c r="BO25" s="99">
        <v>0</v>
      </c>
      <c r="BP25" s="99">
        <v>0</v>
      </c>
      <c r="BQ25" s="99">
        <v>0</v>
      </c>
      <c r="BR25" s="99">
        <v>0</v>
      </c>
      <c r="BS25" s="99">
        <v>0</v>
      </c>
      <c r="BT25" s="99">
        <v>0</v>
      </c>
      <c r="BU25" s="99">
        <v>0</v>
      </c>
      <c r="BV25" s="99">
        <v>0</v>
      </c>
      <c r="BW25" s="99">
        <v>0</v>
      </c>
      <c r="BX25" s="99">
        <v>0</v>
      </c>
      <c r="BY25" s="99">
        <v>0</v>
      </c>
      <c r="BZ25" s="102">
        <v>0</v>
      </c>
      <c r="CA25" s="99">
        <v>0</v>
      </c>
      <c r="CB25" s="99">
        <v>0</v>
      </c>
      <c r="CC25" s="99">
        <v>0</v>
      </c>
      <c r="CD25" s="99">
        <v>0</v>
      </c>
      <c r="CE25" s="99">
        <v>0</v>
      </c>
      <c r="CF25" s="99">
        <v>0</v>
      </c>
      <c r="CG25" s="99">
        <v>0</v>
      </c>
      <c r="CH25" s="99">
        <v>0</v>
      </c>
      <c r="CI25" s="99">
        <v>0</v>
      </c>
      <c r="CJ25" s="99">
        <v>0</v>
      </c>
      <c r="CK25" s="99">
        <v>0</v>
      </c>
      <c r="CL25" s="99">
        <v>0</v>
      </c>
      <c r="CM25" s="101">
        <v>0</v>
      </c>
      <c r="CN25" s="101">
        <v>0</v>
      </c>
      <c r="CO25" s="101">
        <v>0</v>
      </c>
      <c r="CP25" s="99">
        <v>0</v>
      </c>
      <c r="CQ25" s="99">
        <v>0</v>
      </c>
      <c r="CR25" s="99">
        <v>0</v>
      </c>
      <c r="CS25" s="99">
        <v>0</v>
      </c>
      <c r="CT25" s="99">
        <v>0</v>
      </c>
      <c r="CU25" s="99">
        <v>0</v>
      </c>
      <c r="CV25" s="99">
        <v>0</v>
      </c>
      <c r="CW25" s="99">
        <v>0</v>
      </c>
      <c r="CX25" s="99">
        <v>0</v>
      </c>
      <c r="CY25" s="99">
        <v>0</v>
      </c>
      <c r="CZ25" s="101">
        <v>0</v>
      </c>
      <c r="DA25" s="103">
        <f t="shared" si="0"/>
        <v>33451.07</v>
      </c>
      <c r="DB25" s="104">
        <v>33451.07</v>
      </c>
      <c r="DC25" s="120">
        <f t="shared" si="1"/>
        <v>0</v>
      </c>
    </row>
    <row r="26" spans="2:107" ht="15.75" thickBot="1" x14ac:dyDescent="0.3">
      <c r="B26" s="298" t="s">
        <v>73</v>
      </c>
      <c r="C26" s="98">
        <v>17</v>
      </c>
      <c r="D26" s="99">
        <v>0</v>
      </c>
      <c r="E26" s="99">
        <v>0</v>
      </c>
      <c r="F26" s="99">
        <v>0</v>
      </c>
      <c r="G26" s="99">
        <v>0</v>
      </c>
      <c r="H26" s="99">
        <v>0</v>
      </c>
      <c r="I26" s="99">
        <v>0</v>
      </c>
      <c r="J26" s="99">
        <v>0</v>
      </c>
      <c r="K26" s="99">
        <v>0</v>
      </c>
      <c r="L26" s="99">
        <v>0</v>
      </c>
      <c r="M26" s="99">
        <v>0</v>
      </c>
      <c r="N26" s="99">
        <v>0</v>
      </c>
      <c r="O26" s="99">
        <v>0</v>
      </c>
      <c r="P26" s="99">
        <v>0</v>
      </c>
      <c r="Q26" s="99">
        <v>0</v>
      </c>
      <c r="R26" s="99">
        <v>0</v>
      </c>
      <c r="S26" s="99">
        <v>0</v>
      </c>
      <c r="T26" s="99">
        <v>0</v>
      </c>
      <c r="U26" s="99">
        <v>0</v>
      </c>
      <c r="V26" s="99">
        <v>0</v>
      </c>
      <c r="W26" s="99">
        <v>0</v>
      </c>
      <c r="X26" s="99">
        <v>0</v>
      </c>
      <c r="Y26" s="99">
        <v>0</v>
      </c>
      <c r="Z26" s="99">
        <v>0</v>
      </c>
      <c r="AA26" s="99">
        <v>0</v>
      </c>
      <c r="AB26" s="99">
        <v>0</v>
      </c>
      <c r="AC26" s="99">
        <v>0</v>
      </c>
      <c r="AD26" s="99">
        <v>0</v>
      </c>
      <c r="AE26" s="100">
        <v>21050.76</v>
      </c>
      <c r="AF26" s="100">
        <v>22472.79</v>
      </c>
      <c r="AG26" s="100">
        <v>38265.15</v>
      </c>
      <c r="AH26" s="100">
        <v>24798.62</v>
      </c>
      <c r="AI26" s="100">
        <v>84597.72</v>
      </c>
      <c r="AJ26" s="100">
        <v>425922.59</v>
      </c>
      <c r="AK26" s="100">
        <v>16387.98</v>
      </c>
      <c r="AL26" s="101">
        <v>166466.95000000001</v>
      </c>
      <c r="AM26" s="101">
        <v>62883.56</v>
      </c>
      <c r="AN26" s="101">
        <v>36245.17</v>
      </c>
      <c r="AO26" s="101">
        <v>251794.54</v>
      </c>
      <c r="AP26" s="101">
        <v>374785.08</v>
      </c>
      <c r="AQ26" s="101">
        <v>111220.4</v>
      </c>
      <c r="AR26" s="101">
        <v>226751.2</v>
      </c>
      <c r="AS26" s="101">
        <v>64481.77</v>
      </c>
      <c r="AT26" s="101">
        <v>11904.63</v>
      </c>
      <c r="AU26" s="101">
        <v>14171.92</v>
      </c>
      <c r="AV26" s="101">
        <v>18659.849999999999</v>
      </c>
      <c r="AW26" s="101">
        <v>116807.82</v>
      </c>
      <c r="AX26" s="101">
        <v>121812.71</v>
      </c>
      <c r="AY26" s="101">
        <v>152537.85999999999</v>
      </c>
      <c r="AZ26" s="101">
        <v>44429.38</v>
      </c>
      <c r="BA26" s="101">
        <v>55869</v>
      </c>
      <c r="BB26" s="99">
        <v>0</v>
      </c>
      <c r="BC26" s="99">
        <v>0</v>
      </c>
      <c r="BD26" s="99">
        <v>0</v>
      </c>
      <c r="BE26" s="99">
        <v>0</v>
      </c>
      <c r="BF26" s="99">
        <v>0</v>
      </c>
      <c r="BG26" s="99">
        <v>0</v>
      </c>
      <c r="BH26" s="99">
        <v>0</v>
      </c>
      <c r="BI26" s="99">
        <v>0</v>
      </c>
      <c r="BJ26" s="99">
        <v>0</v>
      </c>
      <c r="BK26" s="99">
        <v>0</v>
      </c>
      <c r="BL26" s="99">
        <v>0</v>
      </c>
      <c r="BM26" s="99">
        <v>0</v>
      </c>
      <c r="BN26" s="99">
        <v>0</v>
      </c>
      <c r="BO26" s="99">
        <v>0</v>
      </c>
      <c r="BP26" s="99">
        <v>0</v>
      </c>
      <c r="BQ26" s="99">
        <v>0</v>
      </c>
      <c r="BR26" s="99">
        <v>0</v>
      </c>
      <c r="BS26" s="99">
        <v>0</v>
      </c>
      <c r="BT26" s="99">
        <v>0</v>
      </c>
      <c r="BU26" s="99">
        <v>0</v>
      </c>
      <c r="BV26" s="99">
        <v>0</v>
      </c>
      <c r="BW26" s="99">
        <v>0</v>
      </c>
      <c r="BX26" s="99">
        <v>0</v>
      </c>
      <c r="BY26" s="99">
        <v>0</v>
      </c>
      <c r="BZ26" s="102">
        <v>0</v>
      </c>
      <c r="CA26" s="99">
        <v>0</v>
      </c>
      <c r="CB26" s="99">
        <v>0</v>
      </c>
      <c r="CC26" s="99">
        <v>0</v>
      </c>
      <c r="CD26" s="99">
        <v>0</v>
      </c>
      <c r="CE26" s="99">
        <v>0</v>
      </c>
      <c r="CF26" s="99">
        <v>0</v>
      </c>
      <c r="CG26" s="99">
        <v>0</v>
      </c>
      <c r="CH26" s="99">
        <v>0</v>
      </c>
      <c r="CI26" s="99">
        <v>0</v>
      </c>
      <c r="CJ26" s="99">
        <v>0</v>
      </c>
      <c r="CK26" s="99">
        <v>0</v>
      </c>
      <c r="CL26" s="99">
        <v>0</v>
      </c>
      <c r="CM26" s="101">
        <v>0</v>
      </c>
      <c r="CN26" s="101">
        <v>0</v>
      </c>
      <c r="CO26" s="101">
        <v>0</v>
      </c>
      <c r="CP26" s="99">
        <v>0</v>
      </c>
      <c r="CQ26" s="99">
        <v>0</v>
      </c>
      <c r="CR26" s="99">
        <v>0</v>
      </c>
      <c r="CS26" s="99">
        <v>0</v>
      </c>
      <c r="CT26" s="99">
        <v>0</v>
      </c>
      <c r="CU26" s="99">
        <v>0</v>
      </c>
      <c r="CV26" s="99">
        <v>0</v>
      </c>
      <c r="CW26" s="99">
        <v>0</v>
      </c>
      <c r="CX26" s="99">
        <v>0</v>
      </c>
      <c r="CY26" s="99">
        <v>0</v>
      </c>
      <c r="CZ26" s="101">
        <v>6657.51</v>
      </c>
      <c r="DA26" s="103">
        <f t="shared" si="0"/>
        <v>2470974.9599999995</v>
      </c>
      <c r="DB26" s="104">
        <v>2470974.9500000002</v>
      </c>
      <c r="DC26" s="120">
        <f t="shared" si="1"/>
        <v>9.9999993108212948E-3</v>
      </c>
    </row>
    <row r="27" spans="2:107" ht="15.75" thickBot="1" x14ac:dyDescent="0.3">
      <c r="B27" s="298" t="s">
        <v>261</v>
      </c>
      <c r="C27" s="98">
        <v>18</v>
      </c>
      <c r="D27" s="101">
        <v>25831.35</v>
      </c>
      <c r="E27" s="101">
        <v>20332.849999999999</v>
      </c>
      <c r="F27" s="101">
        <v>8860.65</v>
      </c>
      <c r="G27" s="101">
        <v>7639.78</v>
      </c>
      <c r="H27" s="101">
        <v>9637.09</v>
      </c>
      <c r="I27" s="101">
        <v>10851.54</v>
      </c>
      <c r="J27" s="101">
        <v>997.93</v>
      </c>
      <c r="K27" s="101">
        <v>350.93</v>
      </c>
      <c r="L27" s="101">
        <v>2694.66</v>
      </c>
      <c r="M27" s="101">
        <v>11979.44</v>
      </c>
      <c r="N27" s="101">
        <v>1078.1500000000001</v>
      </c>
      <c r="O27" s="101">
        <v>2002.09</v>
      </c>
      <c r="P27" s="101">
        <v>641.14</v>
      </c>
      <c r="Q27" s="101">
        <v>2331.54</v>
      </c>
      <c r="R27" s="101">
        <v>157.03</v>
      </c>
      <c r="S27" s="101">
        <v>20.28</v>
      </c>
      <c r="T27" s="101">
        <v>11397.23</v>
      </c>
      <c r="U27" s="100">
        <v>190.27</v>
      </c>
      <c r="V27" s="100">
        <v>1182.6400000000001</v>
      </c>
      <c r="W27" s="100">
        <v>837.59</v>
      </c>
      <c r="X27" s="100">
        <v>27.4</v>
      </c>
      <c r="Y27" s="100">
        <v>1182.56</v>
      </c>
      <c r="Z27" s="100">
        <v>3118.57</v>
      </c>
      <c r="AA27" s="100">
        <v>163.35</v>
      </c>
      <c r="AB27" s="100">
        <v>5273.39</v>
      </c>
      <c r="AC27" s="100">
        <v>1654.92</v>
      </c>
      <c r="AD27" s="100">
        <v>42495.54</v>
      </c>
      <c r="AE27" s="99">
        <v>0</v>
      </c>
      <c r="AF27" s="99">
        <v>0</v>
      </c>
      <c r="AG27" s="99">
        <v>0</v>
      </c>
      <c r="AH27" s="99">
        <v>0</v>
      </c>
      <c r="AI27" s="99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0</v>
      </c>
      <c r="AP27" s="99">
        <v>0</v>
      </c>
      <c r="AQ27" s="99">
        <v>0</v>
      </c>
      <c r="AR27" s="99">
        <v>0</v>
      </c>
      <c r="AS27" s="99">
        <v>0</v>
      </c>
      <c r="AT27" s="99">
        <v>0</v>
      </c>
      <c r="AU27" s="99">
        <v>0</v>
      </c>
      <c r="AV27" s="99">
        <v>0</v>
      </c>
      <c r="AW27" s="99">
        <v>0</v>
      </c>
      <c r="AX27" s="99">
        <v>0</v>
      </c>
      <c r="AY27" s="99">
        <v>0</v>
      </c>
      <c r="AZ27" s="99">
        <v>0</v>
      </c>
      <c r="BA27" s="99">
        <v>0</v>
      </c>
      <c r="BB27" s="99">
        <v>0</v>
      </c>
      <c r="BC27" s="99">
        <v>0</v>
      </c>
      <c r="BD27" s="99">
        <v>0</v>
      </c>
      <c r="BE27" s="99">
        <v>0</v>
      </c>
      <c r="BF27" s="99">
        <v>0</v>
      </c>
      <c r="BG27" s="99">
        <v>0</v>
      </c>
      <c r="BH27" s="99">
        <v>0</v>
      </c>
      <c r="BI27" s="99">
        <v>0</v>
      </c>
      <c r="BJ27" s="99">
        <v>0</v>
      </c>
      <c r="BK27" s="99">
        <v>0</v>
      </c>
      <c r="BL27" s="99">
        <v>0</v>
      </c>
      <c r="BM27" s="99">
        <v>0</v>
      </c>
      <c r="BN27" s="99">
        <v>0</v>
      </c>
      <c r="BO27" s="99">
        <v>0</v>
      </c>
      <c r="BP27" s="99">
        <v>0</v>
      </c>
      <c r="BQ27" s="99">
        <v>0</v>
      </c>
      <c r="BR27" s="99">
        <v>0</v>
      </c>
      <c r="BS27" s="99">
        <v>0</v>
      </c>
      <c r="BT27" s="99">
        <v>0</v>
      </c>
      <c r="BU27" s="99">
        <v>0</v>
      </c>
      <c r="BV27" s="99">
        <v>0</v>
      </c>
      <c r="BW27" s="99">
        <v>0</v>
      </c>
      <c r="BX27" s="99">
        <v>0</v>
      </c>
      <c r="BY27" s="99">
        <v>0</v>
      </c>
      <c r="BZ27" s="102">
        <v>0</v>
      </c>
      <c r="CA27" s="99">
        <v>0</v>
      </c>
      <c r="CB27" s="99">
        <v>0</v>
      </c>
      <c r="CC27" s="99">
        <v>0</v>
      </c>
      <c r="CD27" s="99">
        <v>0</v>
      </c>
      <c r="CE27" s="99">
        <v>0</v>
      </c>
      <c r="CF27" s="99">
        <v>0</v>
      </c>
      <c r="CG27" s="99">
        <v>0</v>
      </c>
      <c r="CH27" s="99">
        <v>0</v>
      </c>
      <c r="CI27" s="99">
        <v>0</v>
      </c>
      <c r="CJ27" s="99">
        <v>0</v>
      </c>
      <c r="CK27" s="99">
        <v>0</v>
      </c>
      <c r="CL27" s="99">
        <v>0</v>
      </c>
      <c r="CM27" s="101">
        <v>0</v>
      </c>
      <c r="CN27" s="101">
        <v>0</v>
      </c>
      <c r="CO27" s="101">
        <v>0</v>
      </c>
      <c r="CP27" s="99">
        <v>0</v>
      </c>
      <c r="CQ27" s="99">
        <v>0</v>
      </c>
      <c r="CR27" s="99">
        <v>0</v>
      </c>
      <c r="CS27" s="99">
        <v>0</v>
      </c>
      <c r="CT27" s="99">
        <v>0</v>
      </c>
      <c r="CU27" s="99">
        <v>0</v>
      </c>
      <c r="CV27" s="99">
        <v>0</v>
      </c>
      <c r="CW27" s="99">
        <v>0</v>
      </c>
      <c r="CX27" s="99">
        <v>0</v>
      </c>
      <c r="CY27" s="99">
        <v>0</v>
      </c>
      <c r="CZ27" s="101">
        <v>3826.77</v>
      </c>
      <c r="DA27" s="103">
        <f t="shared" si="0"/>
        <v>176756.67999999996</v>
      </c>
      <c r="DB27" s="104">
        <v>176756.68000000002</v>
      </c>
      <c r="DC27" s="120">
        <f t="shared" si="1"/>
        <v>0</v>
      </c>
    </row>
    <row r="28" spans="2:107" ht="15.75" thickBot="1" x14ac:dyDescent="0.3">
      <c r="B28" s="299" t="s">
        <v>88</v>
      </c>
      <c r="C28" s="98">
        <v>19</v>
      </c>
      <c r="D28" s="101">
        <v>57522.12</v>
      </c>
      <c r="E28" s="101">
        <v>1969.11</v>
      </c>
      <c r="F28" s="101">
        <v>238192.45</v>
      </c>
      <c r="G28" s="101">
        <v>16992.68</v>
      </c>
      <c r="H28" s="101">
        <v>29275.24</v>
      </c>
      <c r="I28" s="101">
        <v>36219.68</v>
      </c>
      <c r="J28" s="101">
        <v>37141.19</v>
      </c>
      <c r="K28" s="101">
        <v>3651.93</v>
      </c>
      <c r="L28" s="101">
        <v>5002.59</v>
      </c>
      <c r="M28" s="101">
        <v>41935.800000000003</v>
      </c>
      <c r="N28" s="101">
        <v>15348.24</v>
      </c>
      <c r="O28" s="101">
        <v>4957.01</v>
      </c>
      <c r="P28" s="101">
        <v>4823.1400000000003</v>
      </c>
      <c r="Q28" s="101">
        <v>22458.49</v>
      </c>
      <c r="R28" s="101">
        <v>2159.1799999999998</v>
      </c>
      <c r="S28" s="101">
        <v>776.89</v>
      </c>
      <c r="T28" s="101">
        <v>132332.16</v>
      </c>
      <c r="U28" s="100">
        <v>140.87</v>
      </c>
      <c r="V28" s="100">
        <v>773.56</v>
      </c>
      <c r="W28" s="100">
        <v>492.89</v>
      </c>
      <c r="X28" s="100">
        <v>26.81</v>
      </c>
      <c r="Y28" s="100">
        <v>780.03</v>
      </c>
      <c r="Z28" s="100">
        <v>1827.71</v>
      </c>
      <c r="AA28" s="100">
        <v>182.66</v>
      </c>
      <c r="AB28" s="100">
        <v>2787.13</v>
      </c>
      <c r="AC28" s="100">
        <v>4755.34</v>
      </c>
      <c r="AD28" s="100">
        <v>52014.65</v>
      </c>
      <c r="AE28" s="99">
        <v>0</v>
      </c>
      <c r="AF28" s="99">
        <v>0</v>
      </c>
      <c r="AG28" s="99">
        <v>0</v>
      </c>
      <c r="AH28" s="99">
        <v>0</v>
      </c>
      <c r="AI28" s="99">
        <v>0</v>
      </c>
      <c r="AJ28" s="99">
        <v>0</v>
      </c>
      <c r="AK28" s="99">
        <v>0</v>
      </c>
      <c r="AL28" s="99">
        <v>0</v>
      </c>
      <c r="AM28" s="99">
        <v>0</v>
      </c>
      <c r="AN28" s="99">
        <v>0</v>
      </c>
      <c r="AO28" s="99">
        <v>0</v>
      </c>
      <c r="AP28" s="99">
        <v>0</v>
      </c>
      <c r="AQ28" s="99">
        <v>0</v>
      </c>
      <c r="AR28" s="99">
        <v>0</v>
      </c>
      <c r="AS28" s="99">
        <v>0</v>
      </c>
      <c r="AT28" s="99">
        <v>0</v>
      </c>
      <c r="AU28" s="99">
        <v>0</v>
      </c>
      <c r="AV28" s="99">
        <v>0</v>
      </c>
      <c r="AW28" s="99">
        <v>0</v>
      </c>
      <c r="AX28" s="99">
        <v>0</v>
      </c>
      <c r="AY28" s="99">
        <v>0</v>
      </c>
      <c r="AZ28" s="99">
        <v>0</v>
      </c>
      <c r="BA28" s="99">
        <v>0</v>
      </c>
      <c r="BB28" s="99">
        <v>0</v>
      </c>
      <c r="BC28" s="99">
        <v>0</v>
      </c>
      <c r="BD28" s="99">
        <v>0</v>
      </c>
      <c r="BE28" s="99">
        <v>0</v>
      </c>
      <c r="BF28" s="99">
        <v>0</v>
      </c>
      <c r="BG28" s="99">
        <v>0</v>
      </c>
      <c r="BH28" s="99">
        <v>0</v>
      </c>
      <c r="BI28" s="99">
        <v>0</v>
      </c>
      <c r="BJ28" s="99">
        <v>0</v>
      </c>
      <c r="BK28" s="99">
        <v>0</v>
      </c>
      <c r="BL28" s="99">
        <v>0</v>
      </c>
      <c r="BM28" s="99">
        <v>0</v>
      </c>
      <c r="BN28" s="99">
        <v>0</v>
      </c>
      <c r="BO28" s="99">
        <v>0</v>
      </c>
      <c r="BP28" s="99">
        <v>0</v>
      </c>
      <c r="BQ28" s="99">
        <v>0</v>
      </c>
      <c r="BR28" s="99">
        <v>0</v>
      </c>
      <c r="BS28" s="99">
        <v>0</v>
      </c>
      <c r="BT28" s="99">
        <v>0</v>
      </c>
      <c r="BU28" s="99">
        <v>0</v>
      </c>
      <c r="BV28" s="99">
        <v>0</v>
      </c>
      <c r="BW28" s="99">
        <v>0</v>
      </c>
      <c r="BX28" s="99">
        <v>0</v>
      </c>
      <c r="BY28" s="99">
        <v>0</v>
      </c>
      <c r="BZ28" s="102">
        <v>0</v>
      </c>
      <c r="CA28" s="99">
        <v>0</v>
      </c>
      <c r="CB28" s="99">
        <v>0</v>
      </c>
      <c r="CC28" s="99">
        <v>0</v>
      </c>
      <c r="CD28" s="99">
        <v>0</v>
      </c>
      <c r="CE28" s="99">
        <v>0</v>
      </c>
      <c r="CF28" s="99">
        <v>0</v>
      </c>
      <c r="CG28" s="99">
        <v>0</v>
      </c>
      <c r="CH28" s="99">
        <v>0</v>
      </c>
      <c r="CI28" s="99">
        <v>0</v>
      </c>
      <c r="CJ28" s="99">
        <v>0</v>
      </c>
      <c r="CK28" s="99">
        <v>0</v>
      </c>
      <c r="CL28" s="99">
        <v>0</v>
      </c>
      <c r="CM28" s="101">
        <v>0</v>
      </c>
      <c r="CN28" s="101">
        <v>0</v>
      </c>
      <c r="CO28" s="101">
        <v>0</v>
      </c>
      <c r="CP28" s="99">
        <v>0</v>
      </c>
      <c r="CQ28" s="99">
        <v>0</v>
      </c>
      <c r="CR28" s="99">
        <v>0</v>
      </c>
      <c r="CS28" s="99">
        <v>0</v>
      </c>
      <c r="CT28" s="99">
        <v>0</v>
      </c>
      <c r="CU28" s="99">
        <v>0</v>
      </c>
      <c r="CV28" s="99">
        <v>0</v>
      </c>
      <c r="CW28" s="99">
        <v>0</v>
      </c>
      <c r="CX28" s="99">
        <v>0</v>
      </c>
      <c r="CY28" s="99">
        <v>0</v>
      </c>
      <c r="CZ28" s="101">
        <v>17023.29</v>
      </c>
      <c r="DA28" s="103">
        <f t="shared" si="0"/>
        <v>731562.8400000002</v>
      </c>
      <c r="DB28" s="104">
        <v>731562.85000000009</v>
      </c>
      <c r="DC28" s="120">
        <f t="shared" si="1"/>
        <v>-9.9999998928979039E-3</v>
      </c>
    </row>
    <row r="29" spans="2:107" ht="15.75" thickBot="1" x14ac:dyDescent="0.3">
      <c r="B29" s="298" t="s">
        <v>262</v>
      </c>
      <c r="C29" s="98">
        <v>20</v>
      </c>
      <c r="D29" s="101">
        <v>20563.099999999999</v>
      </c>
      <c r="E29" s="101">
        <v>0</v>
      </c>
      <c r="F29" s="101">
        <v>23787.85</v>
      </c>
      <c r="G29" s="101">
        <v>0</v>
      </c>
      <c r="H29" s="101">
        <v>143363.57999999999</v>
      </c>
      <c r="I29" s="101">
        <v>0</v>
      </c>
      <c r="J29" s="101">
        <v>18691.310000000001</v>
      </c>
      <c r="K29" s="101">
        <v>0</v>
      </c>
      <c r="L29" s="101">
        <v>30741.51</v>
      </c>
      <c r="M29" s="101">
        <v>0</v>
      </c>
      <c r="N29" s="101">
        <v>84078.06</v>
      </c>
      <c r="O29" s="101">
        <v>0</v>
      </c>
      <c r="P29" s="101">
        <v>5957.94</v>
      </c>
      <c r="Q29" s="101">
        <v>0</v>
      </c>
      <c r="R29" s="101">
        <v>6511.52</v>
      </c>
      <c r="S29" s="101">
        <v>0</v>
      </c>
      <c r="T29" s="101">
        <v>91317.66</v>
      </c>
      <c r="U29" s="100">
        <v>140.84</v>
      </c>
      <c r="V29" s="100">
        <v>611.29999999999995</v>
      </c>
      <c r="W29" s="100">
        <v>573.84</v>
      </c>
      <c r="X29" s="100">
        <v>40.86</v>
      </c>
      <c r="Y29" s="100">
        <v>836.96</v>
      </c>
      <c r="Z29" s="100">
        <v>2249.91</v>
      </c>
      <c r="AA29" s="100">
        <v>196.18</v>
      </c>
      <c r="AB29" s="100">
        <v>3743.35</v>
      </c>
      <c r="AC29" s="100">
        <v>3197.98</v>
      </c>
      <c r="AD29" s="100">
        <v>42276.92</v>
      </c>
      <c r="AE29" s="99">
        <v>0</v>
      </c>
      <c r="AF29" s="99">
        <v>0</v>
      </c>
      <c r="AG29" s="99">
        <v>0</v>
      </c>
      <c r="AH29" s="99">
        <v>0</v>
      </c>
      <c r="AI29" s="99">
        <v>0</v>
      </c>
      <c r="AJ29" s="99">
        <v>0</v>
      </c>
      <c r="AK29" s="99">
        <v>0</v>
      </c>
      <c r="AL29" s="99">
        <v>0</v>
      </c>
      <c r="AM29" s="99">
        <v>0</v>
      </c>
      <c r="AN29" s="99">
        <v>0</v>
      </c>
      <c r="AO29" s="99">
        <v>0</v>
      </c>
      <c r="AP29" s="99">
        <v>0</v>
      </c>
      <c r="AQ29" s="99">
        <v>0</v>
      </c>
      <c r="AR29" s="99">
        <v>0</v>
      </c>
      <c r="AS29" s="99">
        <v>0</v>
      </c>
      <c r="AT29" s="99">
        <v>0</v>
      </c>
      <c r="AU29" s="99">
        <v>0</v>
      </c>
      <c r="AV29" s="99">
        <v>0</v>
      </c>
      <c r="AW29" s="99">
        <v>0</v>
      </c>
      <c r="AX29" s="99">
        <v>0</v>
      </c>
      <c r="AY29" s="99">
        <v>0</v>
      </c>
      <c r="AZ29" s="99">
        <v>0</v>
      </c>
      <c r="BA29" s="99">
        <v>0</v>
      </c>
      <c r="BB29" s="99">
        <v>0</v>
      </c>
      <c r="BC29" s="99">
        <v>0</v>
      </c>
      <c r="BD29" s="99">
        <v>0</v>
      </c>
      <c r="BE29" s="99">
        <v>0</v>
      </c>
      <c r="BF29" s="99">
        <v>0</v>
      </c>
      <c r="BG29" s="99">
        <v>0</v>
      </c>
      <c r="BH29" s="99">
        <v>0</v>
      </c>
      <c r="BI29" s="99">
        <v>0</v>
      </c>
      <c r="BJ29" s="99">
        <v>0</v>
      </c>
      <c r="BK29" s="99">
        <v>0</v>
      </c>
      <c r="BL29" s="99">
        <v>0</v>
      </c>
      <c r="BM29" s="99">
        <v>0</v>
      </c>
      <c r="BN29" s="99">
        <v>0</v>
      </c>
      <c r="BO29" s="99">
        <v>0</v>
      </c>
      <c r="BP29" s="99">
        <v>0</v>
      </c>
      <c r="BQ29" s="99">
        <v>0</v>
      </c>
      <c r="BR29" s="99">
        <v>0</v>
      </c>
      <c r="BS29" s="99">
        <v>0</v>
      </c>
      <c r="BT29" s="99">
        <v>0</v>
      </c>
      <c r="BU29" s="99">
        <v>0</v>
      </c>
      <c r="BV29" s="99">
        <v>0</v>
      </c>
      <c r="BW29" s="99">
        <v>0</v>
      </c>
      <c r="BX29" s="99">
        <v>0</v>
      </c>
      <c r="BY29" s="99">
        <v>0</v>
      </c>
      <c r="BZ29" s="102">
        <v>0</v>
      </c>
      <c r="CA29" s="99">
        <v>0</v>
      </c>
      <c r="CB29" s="99">
        <v>0</v>
      </c>
      <c r="CC29" s="99">
        <v>0</v>
      </c>
      <c r="CD29" s="99">
        <v>0</v>
      </c>
      <c r="CE29" s="99">
        <v>0</v>
      </c>
      <c r="CF29" s="99">
        <v>0</v>
      </c>
      <c r="CG29" s="99">
        <v>0</v>
      </c>
      <c r="CH29" s="99">
        <v>0</v>
      </c>
      <c r="CI29" s="99">
        <v>0</v>
      </c>
      <c r="CJ29" s="99">
        <v>0</v>
      </c>
      <c r="CK29" s="99">
        <v>0</v>
      </c>
      <c r="CL29" s="99">
        <v>0</v>
      </c>
      <c r="CM29" s="101">
        <v>0</v>
      </c>
      <c r="CN29" s="101">
        <v>0</v>
      </c>
      <c r="CO29" s="101">
        <v>0</v>
      </c>
      <c r="CP29" s="99">
        <v>0</v>
      </c>
      <c r="CQ29" s="99">
        <v>0</v>
      </c>
      <c r="CR29" s="99">
        <v>0</v>
      </c>
      <c r="CS29" s="99">
        <v>0</v>
      </c>
      <c r="CT29" s="99">
        <v>0</v>
      </c>
      <c r="CU29" s="99">
        <v>0</v>
      </c>
      <c r="CV29" s="99">
        <v>0</v>
      </c>
      <c r="CW29" s="99">
        <v>0</v>
      </c>
      <c r="CX29" s="99">
        <v>0</v>
      </c>
      <c r="CY29" s="99">
        <v>0</v>
      </c>
      <c r="CZ29" s="101">
        <v>15353.55</v>
      </c>
      <c r="DA29" s="103">
        <f t="shared" si="0"/>
        <v>494234.22</v>
      </c>
      <c r="DB29" s="104">
        <v>494234.22000000009</v>
      </c>
      <c r="DC29" s="120">
        <f t="shared" si="1"/>
        <v>0</v>
      </c>
    </row>
    <row r="30" spans="2:107" ht="15.75" thickBot="1" x14ac:dyDescent="0.3">
      <c r="B30" s="300" t="s">
        <v>50</v>
      </c>
      <c r="C30" s="98">
        <v>21</v>
      </c>
      <c r="D30" s="101">
        <v>11699.74</v>
      </c>
      <c r="E30" s="101">
        <v>0</v>
      </c>
      <c r="F30" s="101">
        <v>33569.24</v>
      </c>
      <c r="G30" s="101">
        <v>0</v>
      </c>
      <c r="H30" s="101">
        <v>20363.61</v>
      </c>
      <c r="I30" s="101">
        <v>0</v>
      </c>
      <c r="J30" s="101">
        <v>27270.38</v>
      </c>
      <c r="K30" s="101">
        <v>0</v>
      </c>
      <c r="L30" s="101">
        <v>3692.76</v>
      </c>
      <c r="M30" s="101">
        <v>0</v>
      </c>
      <c r="N30" s="101">
        <v>4782.6899999999996</v>
      </c>
      <c r="O30" s="101">
        <v>0</v>
      </c>
      <c r="P30" s="101">
        <v>9836.41</v>
      </c>
      <c r="Q30" s="101">
        <v>0</v>
      </c>
      <c r="R30" s="101">
        <v>459.48</v>
      </c>
      <c r="S30" s="101">
        <v>0</v>
      </c>
      <c r="T30" s="101">
        <v>36819.53</v>
      </c>
      <c r="U30" s="100">
        <v>98.75</v>
      </c>
      <c r="V30" s="100">
        <v>495.23</v>
      </c>
      <c r="W30" s="100">
        <v>311.49</v>
      </c>
      <c r="X30" s="100">
        <v>26.96</v>
      </c>
      <c r="Y30" s="100">
        <v>475.18</v>
      </c>
      <c r="Z30" s="100">
        <v>1118.33</v>
      </c>
      <c r="AA30" s="100">
        <v>99.52</v>
      </c>
      <c r="AB30" s="100">
        <v>1762.69</v>
      </c>
      <c r="AC30" s="100">
        <v>785.42</v>
      </c>
      <c r="AD30" s="100">
        <v>13987.98</v>
      </c>
      <c r="AE30" s="99">
        <v>0</v>
      </c>
      <c r="AF30" s="99">
        <v>0</v>
      </c>
      <c r="AG30" s="99">
        <v>0</v>
      </c>
      <c r="AH30" s="99">
        <v>0</v>
      </c>
      <c r="AI30" s="99">
        <v>0</v>
      </c>
      <c r="AJ30" s="99">
        <v>0</v>
      </c>
      <c r="AK30" s="99">
        <v>0</v>
      </c>
      <c r="AL30" s="99">
        <v>0</v>
      </c>
      <c r="AM30" s="99">
        <v>0</v>
      </c>
      <c r="AN30" s="99">
        <v>0</v>
      </c>
      <c r="AO30" s="99">
        <v>0</v>
      </c>
      <c r="AP30" s="99">
        <v>0</v>
      </c>
      <c r="AQ30" s="99">
        <v>0</v>
      </c>
      <c r="AR30" s="99">
        <v>0</v>
      </c>
      <c r="AS30" s="99">
        <v>0</v>
      </c>
      <c r="AT30" s="99">
        <v>0</v>
      </c>
      <c r="AU30" s="99">
        <v>0</v>
      </c>
      <c r="AV30" s="99">
        <v>0</v>
      </c>
      <c r="AW30" s="99">
        <v>0</v>
      </c>
      <c r="AX30" s="99">
        <v>0</v>
      </c>
      <c r="AY30" s="99">
        <v>0</v>
      </c>
      <c r="AZ30" s="99">
        <v>0</v>
      </c>
      <c r="BA30" s="99">
        <v>0</v>
      </c>
      <c r="BB30" s="99">
        <v>0</v>
      </c>
      <c r="BC30" s="99">
        <v>0</v>
      </c>
      <c r="BD30" s="99">
        <v>0</v>
      </c>
      <c r="BE30" s="99">
        <v>0</v>
      </c>
      <c r="BF30" s="99">
        <v>0</v>
      </c>
      <c r="BG30" s="99">
        <v>0</v>
      </c>
      <c r="BH30" s="99">
        <v>0</v>
      </c>
      <c r="BI30" s="99">
        <v>0</v>
      </c>
      <c r="BJ30" s="99">
        <v>0</v>
      </c>
      <c r="BK30" s="99">
        <v>0</v>
      </c>
      <c r="BL30" s="99">
        <v>0</v>
      </c>
      <c r="BM30" s="99">
        <v>0</v>
      </c>
      <c r="BN30" s="99">
        <v>0</v>
      </c>
      <c r="BO30" s="99">
        <v>0</v>
      </c>
      <c r="BP30" s="99">
        <v>0</v>
      </c>
      <c r="BQ30" s="99">
        <v>0</v>
      </c>
      <c r="BR30" s="99">
        <v>0</v>
      </c>
      <c r="BS30" s="99">
        <v>0</v>
      </c>
      <c r="BT30" s="99">
        <v>0</v>
      </c>
      <c r="BU30" s="99">
        <v>0</v>
      </c>
      <c r="BV30" s="99">
        <v>0</v>
      </c>
      <c r="BW30" s="99">
        <v>0</v>
      </c>
      <c r="BX30" s="99">
        <v>0</v>
      </c>
      <c r="BY30" s="99">
        <v>0</v>
      </c>
      <c r="BZ30" s="102">
        <v>0</v>
      </c>
      <c r="CA30" s="99">
        <v>0</v>
      </c>
      <c r="CB30" s="99">
        <v>0</v>
      </c>
      <c r="CC30" s="99">
        <v>0</v>
      </c>
      <c r="CD30" s="99">
        <v>0</v>
      </c>
      <c r="CE30" s="99">
        <v>0</v>
      </c>
      <c r="CF30" s="99">
        <v>0</v>
      </c>
      <c r="CG30" s="99">
        <v>0</v>
      </c>
      <c r="CH30" s="99">
        <v>0</v>
      </c>
      <c r="CI30" s="99">
        <v>0</v>
      </c>
      <c r="CJ30" s="99">
        <v>0</v>
      </c>
      <c r="CK30" s="99">
        <v>0</v>
      </c>
      <c r="CL30" s="99">
        <v>0</v>
      </c>
      <c r="CM30" s="101">
        <v>0</v>
      </c>
      <c r="CN30" s="101">
        <v>0</v>
      </c>
      <c r="CO30" s="101">
        <v>0</v>
      </c>
      <c r="CP30" s="99">
        <v>0</v>
      </c>
      <c r="CQ30" s="99">
        <v>0</v>
      </c>
      <c r="CR30" s="99">
        <v>0</v>
      </c>
      <c r="CS30" s="99">
        <v>0</v>
      </c>
      <c r="CT30" s="99">
        <v>0</v>
      </c>
      <c r="CU30" s="99">
        <v>0</v>
      </c>
      <c r="CV30" s="99">
        <v>0</v>
      </c>
      <c r="CW30" s="99">
        <v>0</v>
      </c>
      <c r="CX30" s="99">
        <v>0</v>
      </c>
      <c r="CY30" s="99">
        <v>0</v>
      </c>
      <c r="CZ30" s="101">
        <v>5496.46</v>
      </c>
      <c r="DA30" s="103">
        <f t="shared" si="0"/>
        <v>173151.84999999998</v>
      </c>
      <c r="DB30" s="104">
        <v>173151.85000000003</v>
      </c>
      <c r="DC30" s="120">
        <f t="shared" si="1"/>
        <v>0</v>
      </c>
    </row>
    <row r="31" spans="2:107" ht="15.75" thickBot="1" x14ac:dyDescent="0.3">
      <c r="B31" s="298" t="s">
        <v>263</v>
      </c>
      <c r="C31" s="98">
        <v>22</v>
      </c>
      <c r="D31" s="101">
        <v>15511.52</v>
      </c>
      <c r="E31" s="101">
        <v>0</v>
      </c>
      <c r="F31" s="101">
        <v>83547.350000000006</v>
      </c>
      <c r="G31" s="101">
        <v>0</v>
      </c>
      <c r="H31" s="101">
        <v>17695.939999999999</v>
      </c>
      <c r="I31" s="101">
        <v>0</v>
      </c>
      <c r="J31" s="101">
        <v>47946.63</v>
      </c>
      <c r="K31" s="101">
        <v>0</v>
      </c>
      <c r="L31" s="101">
        <v>50155.11</v>
      </c>
      <c r="M31" s="101">
        <v>0</v>
      </c>
      <c r="N31" s="101">
        <v>45160.03</v>
      </c>
      <c r="O31" s="101">
        <v>0</v>
      </c>
      <c r="P31" s="101">
        <v>48922.31</v>
      </c>
      <c r="Q31" s="101">
        <v>0</v>
      </c>
      <c r="R31" s="101">
        <v>3724.81</v>
      </c>
      <c r="S31" s="101">
        <v>0</v>
      </c>
      <c r="T31" s="101">
        <v>141625</v>
      </c>
      <c r="U31" s="100">
        <v>19.559999999999999</v>
      </c>
      <c r="V31" s="100">
        <v>84.5</v>
      </c>
      <c r="W31" s="100">
        <v>52.38</v>
      </c>
      <c r="X31" s="100">
        <v>9.2100000000000009</v>
      </c>
      <c r="Y31" s="100">
        <v>141.13999999999999</v>
      </c>
      <c r="Z31" s="100">
        <v>196.21</v>
      </c>
      <c r="AA31" s="100">
        <v>26.18</v>
      </c>
      <c r="AB31" s="100">
        <v>202.78</v>
      </c>
      <c r="AC31" s="100">
        <v>7724</v>
      </c>
      <c r="AD31" s="100">
        <v>3370.71</v>
      </c>
      <c r="AE31" s="99">
        <v>0</v>
      </c>
      <c r="AF31" s="99">
        <v>0</v>
      </c>
      <c r="AG31" s="99">
        <v>0</v>
      </c>
      <c r="AH31" s="99">
        <v>0</v>
      </c>
      <c r="AI31" s="99">
        <v>0</v>
      </c>
      <c r="AJ31" s="99">
        <v>0</v>
      </c>
      <c r="AK31" s="99">
        <v>0</v>
      </c>
      <c r="AL31" s="99">
        <v>0</v>
      </c>
      <c r="AM31" s="99">
        <v>0</v>
      </c>
      <c r="AN31" s="99">
        <v>0</v>
      </c>
      <c r="AO31" s="99">
        <v>0</v>
      </c>
      <c r="AP31" s="99">
        <v>0</v>
      </c>
      <c r="AQ31" s="99">
        <v>0</v>
      </c>
      <c r="AR31" s="99">
        <v>0</v>
      </c>
      <c r="AS31" s="99">
        <v>0</v>
      </c>
      <c r="AT31" s="99">
        <v>0</v>
      </c>
      <c r="AU31" s="99">
        <v>0</v>
      </c>
      <c r="AV31" s="99">
        <v>0</v>
      </c>
      <c r="AW31" s="99">
        <v>0</v>
      </c>
      <c r="AX31" s="99">
        <v>0</v>
      </c>
      <c r="AY31" s="99">
        <v>0</v>
      </c>
      <c r="AZ31" s="99">
        <v>0</v>
      </c>
      <c r="BA31" s="99">
        <v>0</v>
      </c>
      <c r="BB31" s="99">
        <v>0</v>
      </c>
      <c r="BC31" s="99">
        <v>0</v>
      </c>
      <c r="BD31" s="99">
        <v>0</v>
      </c>
      <c r="BE31" s="99">
        <v>0</v>
      </c>
      <c r="BF31" s="99">
        <v>0</v>
      </c>
      <c r="BG31" s="99">
        <v>0</v>
      </c>
      <c r="BH31" s="99">
        <v>0</v>
      </c>
      <c r="BI31" s="99">
        <v>0</v>
      </c>
      <c r="BJ31" s="99">
        <v>0</v>
      </c>
      <c r="BK31" s="99">
        <v>0</v>
      </c>
      <c r="BL31" s="99">
        <v>0</v>
      </c>
      <c r="BM31" s="99">
        <v>0</v>
      </c>
      <c r="BN31" s="99">
        <v>0</v>
      </c>
      <c r="BO31" s="99">
        <v>0</v>
      </c>
      <c r="BP31" s="99">
        <v>0</v>
      </c>
      <c r="BQ31" s="99">
        <v>0</v>
      </c>
      <c r="BR31" s="99">
        <v>0</v>
      </c>
      <c r="BS31" s="99">
        <v>0</v>
      </c>
      <c r="BT31" s="99">
        <v>0</v>
      </c>
      <c r="BU31" s="99">
        <v>0</v>
      </c>
      <c r="BV31" s="99">
        <v>0</v>
      </c>
      <c r="BW31" s="99">
        <v>0</v>
      </c>
      <c r="BX31" s="99">
        <v>0</v>
      </c>
      <c r="BY31" s="99">
        <v>0</v>
      </c>
      <c r="BZ31" s="102">
        <v>0</v>
      </c>
      <c r="CA31" s="99">
        <v>0</v>
      </c>
      <c r="CB31" s="99">
        <v>0</v>
      </c>
      <c r="CC31" s="99">
        <v>0</v>
      </c>
      <c r="CD31" s="99">
        <v>0</v>
      </c>
      <c r="CE31" s="99">
        <v>0</v>
      </c>
      <c r="CF31" s="99">
        <v>0</v>
      </c>
      <c r="CG31" s="99">
        <v>0</v>
      </c>
      <c r="CH31" s="99">
        <v>0</v>
      </c>
      <c r="CI31" s="99">
        <v>0</v>
      </c>
      <c r="CJ31" s="99">
        <v>0</v>
      </c>
      <c r="CK31" s="99">
        <v>0</v>
      </c>
      <c r="CL31" s="99">
        <v>0</v>
      </c>
      <c r="CM31" s="101">
        <v>0</v>
      </c>
      <c r="CN31" s="101">
        <v>0</v>
      </c>
      <c r="CO31" s="101">
        <v>0</v>
      </c>
      <c r="CP31" s="99">
        <v>0</v>
      </c>
      <c r="CQ31" s="99">
        <v>0</v>
      </c>
      <c r="CR31" s="99">
        <v>0</v>
      </c>
      <c r="CS31" s="99">
        <v>0</v>
      </c>
      <c r="CT31" s="99">
        <v>0</v>
      </c>
      <c r="CU31" s="99">
        <v>0</v>
      </c>
      <c r="CV31" s="99">
        <v>0</v>
      </c>
      <c r="CW31" s="99">
        <v>0</v>
      </c>
      <c r="CX31" s="99">
        <v>0</v>
      </c>
      <c r="CY31" s="99">
        <v>0</v>
      </c>
      <c r="CZ31" s="101">
        <v>2339.13</v>
      </c>
      <c r="DA31" s="103">
        <f t="shared" si="0"/>
        <v>468454.50000000012</v>
      </c>
      <c r="DB31" s="104">
        <v>468454.50000000017</v>
      </c>
      <c r="DC31" s="120">
        <f t="shared" si="1"/>
        <v>0</v>
      </c>
    </row>
    <row r="32" spans="2:107" ht="15.75" thickBot="1" x14ac:dyDescent="0.3">
      <c r="B32" s="298" t="s">
        <v>264</v>
      </c>
      <c r="C32" s="98">
        <v>23</v>
      </c>
      <c r="D32" s="101">
        <v>0</v>
      </c>
      <c r="E32" s="101">
        <v>3052.13</v>
      </c>
      <c r="F32" s="101">
        <v>0</v>
      </c>
      <c r="G32" s="101">
        <v>4564.47</v>
      </c>
      <c r="H32" s="101">
        <v>0</v>
      </c>
      <c r="I32" s="101">
        <v>269647.56</v>
      </c>
      <c r="J32" s="101">
        <v>0</v>
      </c>
      <c r="K32" s="101">
        <v>69722.8</v>
      </c>
      <c r="L32" s="101">
        <v>0</v>
      </c>
      <c r="M32" s="101">
        <v>119442.17</v>
      </c>
      <c r="N32" s="101">
        <v>0</v>
      </c>
      <c r="O32" s="101">
        <v>35269.339999999997</v>
      </c>
      <c r="P32" s="101">
        <v>0</v>
      </c>
      <c r="Q32" s="101">
        <v>8787.8799999999992</v>
      </c>
      <c r="R32" s="101">
        <v>0</v>
      </c>
      <c r="S32" s="101">
        <v>7204.38</v>
      </c>
      <c r="T32" s="101">
        <v>130554.07</v>
      </c>
      <c r="U32" s="100">
        <v>167.85</v>
      </c>
      <c r="V32" s="100">
        <v>977.31</v>
      </c>
      <c r="W32" s="100">
        <v>411.62</v>
      </c>
      <c r="X32" s="100">
        <v>68.63</v>
      </c>
      <c r="Y32" s="100">
        <v>863.15</v>
      </c>
      <c r="Z32" s="100">
        <v>849.93</v>
      </c>
      <c r="AA32" s="100">
        <v>268.54000000000002</v>
      </c>
      <c r="AB32" s="100">
        <v>3817.94</v>
      </c>
      <c r="AC32" s="100">
        <v>9397.35</v>
      </c>
      <c r="AD32" s="100">
        <v>30009.74</v>
      </c>
      <c r="AE32" s="99">
        <v>0</v>
      </c>
      <c r="AF32" s="99">
        <v>0</v>
      </c>
      <c r="AG32" s="99">
        <v>0</v>
      </c>
      <c r="AH32" s="99">
        <v>0</v>
      </c>
      <c r="AI32" s="99">
        <v>0</v>
      </c>
      <c r="AJ32" s="99">
        <v>0</v>
      </c>
      <c r="AK32" s="99">
        <v>0</v>
      </c>
      <c r="AL32" s="99">
        <v>0</v>
      </c>
      <c r="AM32" s="99">
        <v>0</v>
      </c>
      <c r="AN32" s="99">
        <v>0</v>
      </c>
      <c r="AO32" s="99">
        <v>0</v>
      </c>
      <c r="AP32" s="99">
        <v>0</v>
      </c>
      <c r="AQ32" s="99">
        <v>0</v>
      </c>
      <c r="AR32" s="99">
        <v>0</v>
      </c>
      <c r="AS32" s="99">
        <v>0</v>
      </c>
      <c r="AT32" s="99">
        <v>0</v>
      </c>
      <c r="AU32" s="99">
        <v>0</v>
      </c>
      <c r="AV32" s="99">
        <v>0</v>
      </c>
      <c r="AW32" s="99">
        <v>0</v>
      </c>
      <c r="AX32" s="99">
        <v>0</v>
      </c>
      <c r="AY32" s="99">
        <v>0</v>
      </c>
      <c r="AZ32" s="99">
        <v>0</v>
      </c>
      <c r="BA32" s="99">
        <v>0</v>
      </c>
      <c r="BB32" s="99">
        <v>0</v>
      </c>
      <c r="BC32" s="99">
        <v>0</v>
      </c>
      <c r="BD32" s="99">
        <v>0</v>
      </c>
      <c r="BE32" s="99">
        <v>0</v>
      </c>
      <c r="BF32" s="99">
        <v>0</v>
      </c>
      <c r="BG32" s="99">
        <v>0</v>
      </c>
      <c r="BH32" s="99">
        <v>0</v>
      </c>
      <c r="BI32" s="99">
        <v>0</v>
      </c>
      <c r="BJ32" s="99">
        <v>0</v>
      </c>
      <c r="BK32" s="99">
        <v>0</v>
      </c>
      <c r="BL32" s="99">
        <v>0</v>
      </c>
      <c r="BM32" s="99">
        <v>0</v>
      </c>
      <c r="BN32" s="99">
        <v>0</v>
      </c>
      <c r="BO32" s="99">
        <v>0</v>
      </c>
      <c r="BP32" s="99">
        <v>0</v>
      </c>
      <c r="BQ32" s="99">
        <v>0</v>
      </c>
      <c r="BR32" s="99">
        <v>0</v>
      </c>
      <c r="BS32" s="99">
        <v>0</v>
      </c>
      <c r="BT32" s="99">
        <v>0</v>
      </c>
      <c r="BU32" s="99">
        <v>0</v>
      </c>
      <c r="BV32" s="99">
        <v>0</v>
      </c>
      <c r="BW32" s="99">
        <v>0</v>
      </c>
      <c r="BX32" s="99">
        <v>0</v>
      </c>
      <c r="BY32" s="99">
        <v>0</v>
      </c>
      <c r="BZ32" s="102">
        <v>0</v>
      </c>
      <c r="CA32" s="99">
        <v>0</v>
      </c>
      <c r="CB32" s="99">
        <v>0</v>
      </c>
      <c r="CC32" s="99">
        <v>0</v>
      </c>
      <c r="CD32" s="99">
        <v>0</v>
      </c>
      <c r="CE32" s="99">
        <v>0</v>
      </c>
      <c r="CF32" s="99">
        <v>0</v>
      </c>
      <c r="CG32" s="99">
        <v>0</v>
      </c>
      <c r="CH32" s="99">
        <v>0</v>
      </c>
      <c r="CI32" s="99">
        <v>0</v>
      </c>
      <c r="CJ32" s="99">
        <v>0</v>
      </c>
      <c r="CK32" s="99">
        <v>0</v>
      </c>
      <c r="CL32" s="99">
        <v>0</v>
      </c>
      <c r="CM32" s="101">
        <v>0</v>
      </c>
      <c r="CN32" s="101">
        <v>0</v>
      </c>
      <c r="CO32" s="101">
        <v>0</v>
      </c>
      <c r="CP32" s="99">
        <v>0</v>
      </c>
      <c r="CQ32" s="99">
        <v>0</v>
      </c>
      <c r="CR32" s="99">
        <v>0</v>
      </c>
      <c r="CS32" s="99">
        <v>0</v>
      </c>
      <c r="CT32" s="99">
        <v>0</v>
      </c>
      <c r="CU32" s="99">
        <v>0</v>
      </c>
      <c r="CV32" s="99">
        <v>0</v>
      </c>
      <c r="CW32" s="99">
        <v>0</v>
      </c>
      <c r="CX32" s="99">
        <v>0</v>
      </c>
      <c r="CY32" s="99">
        <v>0</v>
      </c>
      <c r="CZ32" s="101">
        <v>15418.61</v>
      </c>
      <c r="DA32" s="103">
        <f t="shared" si="0"/>
        <v>710495.47000000009</v>
      </c>
      <c r="DB32" s="104">
        <v>710495.43999999983</v>
      </c>
      <c r="DC32" s="120">
        <f t="shared" si="1"/>
        <v>3.0000000260770321E-2</v>
      </c>
    </row>
    <row r="33" spans="2:107" ht="15.75" thickBot="1" x14ac:dyDescent="0.3">
      <c r="B33" s="300" t="s">
        <v>91</v>
      </c>
      <c r="C33" s="98">
        <v>24</v>
      </c>
      <c r="D33" s="101">
        <v>0</v>
      </c>
      <c r="E33" s="101">
        <v>1344.27</v>
      </c>
      <c r="F33" s="101">
        <v>0</v>
      </c>
      <c r="G33" s="101">
        <v>3857.17</v>
      </c>
      <c r="H33" s="101">
        <v>0</v>
      </c>
      <c r="I33" s="101">
        <v>65414.09</v>
      </c>
      <c r="J33" s="101">
        <v>0</v>
      </c>
      <c r="K33" s="101">
        <v>4345.8999999999996</v>
      </c>
      <c r="L33" s="101">
        <v>0</v>
      </c>
      <c r="M33" s="101">
        <v>58849.58</v>
      </c>
      <c r="N33" s="101">
        <v>0</v>
      </c>
      <c r="O33" s="101">
        <v>24109.33</v>
      </c>
      <c r="P33" s="101">
        <v>0</v>
      </c>
      <c r="Q33" s="101">
        <v>11182.24</v>
      </c>
      <c r="R33" s="101">
        <v>0</v>
      </c>
      <c r="S33" s="101">
        <v>1547.51</v>
      </c>
      <c r="T33" s="101">
        <v>52785.03</v>
      </c>
      <c r="U33" s="100">
        <v>56.2</v>
      </c>
      <c r="V33" s="100">
        <v>258.68</v>
      </c>
      <c r="W33" s="100">
        <v>167.76</v>
      </c>
      <c r="X33" s="100">
        <v>19.399999999999999</v>
      </c>
      <c r="Y33" s="100">
        <v>250.14</v>
      </c>
      <c r="Z33" s="100">
        <v>635.63</v>
      </c>
      <c r="AA33" s="100">
        <v>27.28</v>
      </c>
      <c r="AB33" s="100">
        <v>1210</v>
      </c>
      <c r="AC33" s="100">
        <v>3951.74</v>
      </c>
      <c r="AD33" s="100">
        <v>11555.36</v>
      </c>
      <c r="AE33" s="99">
        <v>0</v>
      </c>
      <c r="AF33" s="99">
        <v>0</v>
      </c>
      <c r="AG33" s="99">
        <v>0</v>
      </c>
      <c r="AH33" s="99">
        <v>0</v>
      </c>
      <c r="AI33" s="99">
        <v>0</v>
      </c>
      <c r="AJ33" s="99">
        <v>0</v>
      </c>
      <c r="AK33" s="99">
        <v>0</v>
      </c>
      <c r="AL33" s="99">
        <v>0</v>
      </c>
      <c r="AM33" s="99">
        <v>0</v>
      </c>
      <c r="AN33" s="99">
        <v>0</v>
      </c>
      <c r="AO33" s="99">
        <v>0</v>
      </c>
      <c r="AP33" s="99">
        <v>0</v>
      </c>
      <c r="AQ33" s="99">
        <v>0</v>
      </c>
      <c r="AR33" s="99">
        <v>0</v>
      </c>
      <c r="AS33" s="99">
        <v>0</v>
      </c>
      <c r="AT33" s="99">
        <v>0</v>
      </c>
      <c r="AU33" s="99">
        <v>0</v>
      </c>
      <c r="AV33" s="99">
        <v>0</v>
      </c>
      <c r="AW33" s="99">
        <v>0</v>
      </c>
      <c r="AX33" s="99">
        <v>0</v>
      </c>
      <c r="AY33" s="99">
        <v>0</v>
      </c>
      <c r="AZ33" s="99">
        <v>0</v>
      </c>
      <c r="BA33" s="99">
        <v>0</v>
      </c>
      <c r="BB33" s="99">
        <v>0</v>
      </c>
      <c r="BC33" s="99">
        <v>0</v>
      </c>
      <c r="BD33" s="99">
        <v>0</v>
      </c>
      <c r="BE33" s="99">
        <v>0</v>
      </c>
      <c r="BF33" s="99">
        <v>0</v>
      </c>
      <c r="BG33" s="99">
        <v>0</v>
      </c>
      <c r="BH33" s="99">
        <v>0</v>
      </c>
      <c r="BI33" s="99">
        <v>0</v>
      </c>
      <c r="BJ33" s="99">
        <v>0</v>
      </c>
      <c r="BK33" s="99">
        <v>0</v>
      </c>
      <c r="BL33" s="99">
        <v>0</v>
      </c>
      <c r="BM33" s="99">
        <v>0</v>
      </c>
      <c r="BN33" s="99">
        <v>0</v>
      </c>
      <c r="BO33" s="99">
        <v>0</v>
      </c>
      <c r="BP33" s="99">
        <v>0</v>
      </c>
      <c r="BQ33" s="99">
        <v>0</v>
      </c>
      <c r="BR33" s="99">
        <v>0</v>
      </c>
      <c r="BS33" s="99">
        <v>0</v>
      </c>
      <c r="BT33" s="99">
        <v>0</v>
      </c>
      <c r="BU33" s="99">
        <v>0</v>
      </c>
      <c r="BV33" s="99">
        <v>0</v>
      </c>
      <c r="BW33" s="99">
        <v>0</v>
      </c>
      <c r="BX33" s="99">
        <v>0</v>
      </c>
      <c r="BY33" s="99">
        <v>0</v>
      </c>
      <c r="BZ33" s="102">
        <v>0</v>
      </c>
      <c r="CA33" s="99">
        <v>0</v>
      </c>
      <c r="CB33" s="99">
        <v>0</v>
      </c>
      <c r="CC33" s="99">
        <v>0</v>
      </c>
      <c r="CD33" s="99">
        <v>0</v>
      </c>
      <c r="CE33" s="99">
        <v>0</v>
      </c>
      <c r="CF33" s="99">
        <v>0</v>
      </c>
      <c r="CG33" s="99">
        <v>0</v>
      </c>
      <c r="CH33" s="99">
        <v>0</v>
      </c>
      <c r="CI33" s="99">
        <v>0</v>
      </c>
      <c r="CJ33" s="99">
        <v>0</v>
      </c>
      <c r="CK33" s="99">
        <v>0</v>
      </c>
      <c r="CL33" s="99">
        <v>0</v>
      </c>
      <c r="CM33" s="101">
        <v>0</v>
      </c>
      <c r="CN33" s="101">
        <v>0</v>
      </c>
      <c r="CO33" s="101">
        <v>0</v>
      </c>
      <c r="CP33" s="99">
        <v>0</v>
      </c>
      <c r="CQ33" s="99">
        <v>0</v>
      </c>
      <c r="CR33" s="99">
        <v>0</v>
      </c>
      <c r="CS33" s="99">
        <v>0</v>
      </c>
      <c r="CT33" s="99">
        <v>0</v>
      </c>
      <c r="CU33" s="99">
        <v>0</v>
      </c>
      <c r="CV33" s="99">
        <v>0</v>
      </c>
      <c r="CW33" s="99">
        <v>0</v>
      </c>
      <c r="CX33" s="99">
        <v>0</v>
      </c>
      <c r="CY33" s="99">
        <v>0</v>
      </c>
      <c r="CZ33" s="101">
        <v>2338.17</v>
      </c>
      <c r="DA33" s="103">
        <f t="shared" si="0"/>
        <v>243905.48000000007</v>
      </c>
      <c r="DB33" s="104">
        <v>243905.48</v>
      </c>
      <c r="DC33" s="120">
        <f t="shared" si="1"/>
        <v>0</v>
      </c>
    </row>
    <row r="34" spans="2:107" ht="15.75" thickBot="1" x14ac:dyDescent="0.3">
      <c r="B34" s="298" t="s">
        <v>265</v>
      </c>
      <c r="C34" s="98">
        <v>25</v>
      </c>
      <c r="D34" s="101">
        <v>0</v>
      </c>
      <c r="E34" s="101">
        <v>8307.7999999999993</v>
      </c>
      <c r="F34" s="101">
        <v>0</v>
      </c>
      <c r="G34" s="101">
        <v>7365.36</v>
      </c>
      <c r="H34" s="101">
        <v>0</v>
      </c>
      <c r="I34" s="101">
        <v>30565.05</v>
      </c>
      <c r="J34" s="101">
        <v>0</v>
      </c>
      <c r="K34" s="101">
        <v>42192.2</v>
      </c>
      <c r="L34" s="101">
        <v>0</v>
      </c>
      <c r="M34" s="101">
        <v>201275.72</v>
      </c>
      <c r="N34" s="101">
        <v>0</v>
      </c>
      <c r="O34" s="101">
        <v>160188.62</v>
      </c>
      <c r="P34" s="101">
        <v>0</v>
      </c>
      <c r="Q34" s="101">
        <v>144902.60999999999</v>
      </c>
      <c r="R34" s="101">
        <v>0</v>
      </c>
      <c r="S34" s="101">
        <v>23902.01</v>
      </c>
      <c r="T34" s="101">
        <v>191719.25</v>
      </c>
      <c r="U34" s="100">
        <v>15.99</v>
      </c>
      <c r="V34" s="100">
        <v>73.2</v>
      </c>
      <c r="W34" s="100">
        <v>55.62</v>
      </c>
      <c r="X34" s="100">
        <v>10.83</v>
      </c>
      <c r="Y34" s="100">
        <v>80.28</v>
      </c>
      <c r="Z34" s="100">
        <v>173.01</v>
      </c>
      <c r="AA34" s="100">
        <v>34.32</v>
      </c>
      <c r="AB34" s="100">
        <v>370.48</v>
      </c>
      <c r="AC34" s="100">
        <v>11618.23</v>
      </c>
      <c r="AD34" s="100">
        <v>3323.02</v>
      </c>
      <c r="AE34" s="99">
        <v>0</v>
      </c>
      <c r="AF34" s="99">
        <v>0</v>
      </c>
      <c r="AG34" s="99">
        <v>0</v>
      </c>
      <c r="AH34" s="99">
        <v>0</v>
      </c>
      <c r="AI34" s="99">
        <v>0</v>
      </c>
      <c r="AJ34" s="99">
        <v>0</v>
      </c>
      <c r="AK34" s="99">
        <v>0</v>
      </c>
      <c r="AL34" s="99">
        <v>0</v>
      </c>
      <c r="AM34" s="99">
        <v>0</v>
      </c>
      <c r="AN34" s="99">
        <v>0</v>
      </c>
      <c r="AO34" s="99">
        <v>0</v>
      </c>
      <c r="AP34" s="99">
        <v>0</v>
      </c>
      <c r="AQ34" s="99">
        <v>0</v>
      </c>
      <c r="AR34" s="99">
        <v>0</v>
      </c>
      <c r="AS34" s="99">
        <v>0</v>
      </c>
      <c r="AT34" s="99">
        <v>0</v>
      </c>
      <c r="AU34" s="99">
        <v>0</v>
      </c>
      <c r="AV34" s="99">
        <v>0</v>
      </c>
      <c r="AW34" s="99">
        <v>0</v>
      </c>
      <c r="AX34" s="99">
        <v>0</v>
      </c>
      <c r="AY34" s="99">
        <v>0</v>
      </c>
      <c r="AZ34" s="99">
        <v>0</v>
      </c>
      <c r="BA34" s="99">
        <v>0</v>
      </c>
      <c r="BB34" s="99">
        <v>0</v>
      </c>
      <c r="BC34" s="99">
        <v>0</v>
      </c>
      <c r="BD34" s="99">
        <v>0</v>
      </c>
      <c r="BE34" s="99">
        <v>0</v>
      </c>
      <c r="BF34" s="99">
        <v>0</v>
      </c>
      <c r="BG34" s="99">
        <v>0</v>
      </c>
      <c r="BH34" s="99">
        <v>0</v>
      </c>
      <c r="BI34" s="99">
        <v>0</v>
      </c>
      <c r="BJ34" s="99">
        <v>0</v>
      </c>
      <c r="BK34" s="99">
        <v>0</v>
      </c>
      <c r="BL34" s="99">
        <v>0</v>
      </c>
      <c r="BM34" s="99">
        <v>0</v>
      </c>
      <c r="BN34" s="99">
        <v>0</v>
      </c>
      <c r="BO34" s="99">
        <v>0</v>
      </c>
      <c r="BP34" s="99">
        <v>0</v>
      </c>
      <c r="BQ34" s="99">
        <v>0</v>
      </c>
      <c r="BR34" s="99">
        <v>0</v>
      </c>
      <c r="BS34" s="99">
        <v>0</v>
      </c>
      <c r="BT34" s="99">
        <v>0</v>
      </c>
      <c r="BU34" s="99">
        <v>0</v>
      </c>
      <c r="BV34" s="99">
        <v>0</v>
      </c>
      <c r="BW34" s="99">
        <v>0</v>
      </c>
      <c r="BX34" s="99">
        <v>0</v>
      </c>
      <c r="BY34" s="99">
        <v>0</v>
      </c>
      <c r="BZ34" s="102">
        <v>0</v>
      </c>
      <c r="CA34" s="99">
        <v>0</v>
      </c>
      <c r="CB34" s="99">
        <v>0</v>
      </c>
      <c r="CC34" s="99">
        <v>0</v>
      </c>
      <c r="CD34" s="99">
        <v>0</v>
      </c>
      <c r="CE34" s="99">
        <v>0</v>
      </c>
      <c r="CF34" s="99">
        <v>0</v>
      </c>
      <c r="CG34" s="99">
        <v>0</v>
      </c>
      <c r="CH34" s="99">
        <v>0</v>
      </c>
      <c r="CI34" s="99">
        <v>0</v>
      </c>
      <c r="CJ34" s="99">
        <v>0</v>
      </c>
      <c r="CK34" s="99">
        <v>0</v>
      </c>
      <c r="CL34" s="99">
        <v>0</v>
      </c>
      <c r="CM34" s="101">
        <v>0</v>
      </c>
      <c r="CN34" s="101">
        <v>0</v>
      </c>
      <c r="CO34" s="101">
        <v>0</v>
      </c>
      <c r="CP34" s="99">
        <v>0</v>
      </c>
      <c r="CQ34" s="99">
        <v>0</v>
      </c>
      <c r="CR34" s="99">
        <v>0</v>
      </c>
      <c r="CS34" s="99">
        <v>0</v>
      </c>
      <c r="CT34" s="99">
        <v>0</v>
      </c>
      <c r="CU34" s="99">
        <v>0</v>
      </c>
      <c r="CV34" s="99">
        <v>0</v>
      </c>
      <c r="CW34" s="99">
        <v>0</v>
      </c>
      <c r="CX34" s="99">
        <v>0</v>
      </c>
      <c r="CY34" s="99">
        <v>0</v>
      </c>
      <c r="CZ34" s="101">
        <v>1709.89</v>
      </c>
      <c r="DA34" s="103">
        <f t="shared" si="0"/>
        <v>827883.48999999987</v>
      </c>
      <c r="DB34" s="104">
        <v>827883.49999999988</v>
      </c>
      <c r="DC34" s="120">
        <f t="shared" si="1"/>
        <v>-1.0000000009313226E-2</v>
      </c>
    </row>
    <row r="35" spans="2:107" ht="15.75" thickBot="1" x14ac:dyDescent="0.3">
      <c r="B35" s="301" t="s">
        <v>89</v>
      </c>
      <c r="C35" s="98">
        <v>26</v>
      </c>
      <c r="D35" s="99">
        <v>0</v>
      </c>
      <c r="E35" s="99">
        <v>0</v>
      </c>
      <c r="F35" s="99">
        <v>0</v>
      </c>
      <c r="G35" s="99">
        <v>0</v>
      </c>
      <c r="H35" s="99">
        <v>0</v>
      </c>
      <c r="I35" s="99">
        <v>0</v>
      </c>
      <c r="J35" s="99">
        <v>0</v>
      </c>
      <c r="K35" s="99">
        <v>0</v>
      </c>
      <c r="L35" s="99">
        <v>0</v>
      </c>
      <c r="M35" s="99">
        <v>0</v>
      </c>
      <c r="N35" s="99">
        <v>0</v>
      </c>
      <c r="O35" s="99">
        <v>0</v>
      </c>
      <c r="P35" s="99">
        <v>0</v>
      </c>
      <c r="Q35" s="99">
        <v>0</v>
      </c>
      <c r="R35" s="99">
        <v>0</v>
      </c>
      <c r="S35" s="99">
        <v>0</v>
      </c>
      <c r="T35" s="101">
        <v>1591198.03</v>
      </c>
      <c r="U35" s="100">
        <v>739.91</v>
      </c>
      <c r="V35" s="100">
        <v>8343.98</v>
      </c>
      <c r="W35" s="100">
        <v>3370.35</v>
      </c>
      <c r="X35" s="100">
        <v>1539.44</v>
      </c>
      <c r="Y35" s="100">
        <v>6168.65</v>
      </c>
      <c r="Z35" s="100">
        <v>6177.43</v>
      </c>
      <c r="AA35" s="100">
        <v>1752.63</v>
      </c>
      <c r="AB35" s="100">
        <v>7071.99</v>
      </c>
      <c r="AC35" s="100">
        <v>176469.94</v>
      </c>
      <c r="AD35" s="100">
        <v>89692.45</v>
      </c>
      <c r="AE35" s="99">
        <v>0</v>
      </c>
      <c r="AF35" s="99">
        <v>0</v>
      </c>
      <c r="AG35" s="99">
        <v>0</v>
      </c>
      <c r="AH35" s="99">
        <v>0</v>
      </c>
      <c r="AI35" s="99">
        <v>0</v>
      </c>
      <c r="AJ35" s="99">
        <v>0</v>
      </c>
      <c r="AK35" s="99">
        <v>0</v>
      </c>
      <c r="AL35" s="99">
        <v>0</v>
      </c>
      <c r="AM35" s="99">
        <v>0</v>
      </c>
      <c r="AN35" s="99">
        <v>0</v>
      </c>
      <c r="AO35" s="99">
        <v>0</v>
      </c>
      <c r="AP35" s="99">
        <v>0</v>
      </c>
      <c r="AQ35" s="99">
        <v>0</v>
      </c>
      <c r="AR35" s="99">
        <v>0</v>
      </c>
      <c r="AS35" s="99">
        <v>0</v>
      </c>
      <c r="AT35" s="99">
        <v>0</v>
      </c>
      <c r="AU35" s="99">
        <v>0</v>
      </c>
      <c r="AV35" s="99">
        <v>0</v>
      </c>
      <c r="AW35" s="99">
        <v>0</v>
      </c>
      <c r="AX35" s="99">
        <v>0</v>
      </c>
      <c r="AY35" s="99">
        <v>0</v>
      </c>
      <c r="AZ35" s="99">
        <v>0</v>
      </c>
      <c r="BA35" s="99">
        <v>0</v>
      </c>
      <c r="BB35" s="99">
        <v>0</v>
      </c>
      <c r="BC35" s="99">
        <v>0</v>
      </c>
      <c r="BD35" s="99">
        <v>0</v>
      </c>
      <c r="BE35" s="99">
        <v>0</v>
      </c>
      <c r="BF35" s="99">
        <v>0</v>
      </c>
      <c r="BG35" s="99">
        <v>0</v>
      </c>
      <c r="BH35" s="99">
        <v>0</v>
      </c>
      <c r="BI35" s="99">
        <v>0</v>
      </c>
      <c r="BJ35" s="99">
        <v>0</v>
      </c>
      <c r="BK35" s="99">
        <v>0</v>
      </c>
      <c r="BL35" s="99">
        <v>0</v>
      </c>
      <c r="BM35" s="99">
        <v>0</v>
      </c>
      <c r="BN35" s="99">
        <v>0</v>
      </c>
      <c r="BO35" s="99">
        <v>0</v>
      </c>
      <c r="BP35" s="99">
        <v>0</v>
      </c>
      <c r="BQ35" s="99">
        <v>0</v>
      </c>
      <c r="BR35" s="99">
        <v>0</v>
      </c>
      <c r="BS35" s="99">
        <v>0</v>
      </c>
      <c r="BT35" s="99">
        <v>0</v>
      </c>
      <c r="BU35" s="99">
        <v>0</v>
      </c>
      <c r="BV35" s="99">
        <v>0</v>
      </c>
      <c r="BW35" s="99">
        <v>0</v>
      </c>
      <c r="BX35" s="99">
        <v>0</v>
      </c>
      <c r="BY35" s="99">
        <v>0</v>
      </c>
      <c r="BZ35" s="102">
        <v>0</v>
      </c>
      <c r="CA35" s="99">
        <v>0</v>
      </c>
      <c r="CB35" s="99">
        <v>0</v>
      </c>
      <c r="CC35" s="99">
        <v>0</v>
      </c>
      <c r="CD35" s="99">
        <v>0</v>
      </c>
      <c r="CE35" s="99">
        <v>0</v>
      </c>
      <c r="CF35" s="99">
        <v>0</v>
      </c>
      <c r="CG35" s="99">
        <v>0</v>
      </c>
      <c r="CH35" s="99">
        <v>0</v>
      </c>
      <c r="CI35" s="99">
        <v>0</v>
      </c>
      <c r="CJ35" s="99">
        <v>0</v>
      </c>
      <c r="CK35" s="99">
        <v>0</v>
      </c>
      <c r="CL35" s="99">
        <v>0</v>
      </c>
      <c r="CM35" s="101">
        <v>0</v>
      </c>
      <c r="CN35" s="101">
        <v>0</v>
      </c>
      <c r="CO35" s="101">
        <v>0</v>
      </c>
      <c r="CP35" s="99">
        <v>0</v>
      </c>
      <c r="CQ35" s="99">
        <v>0</v>
      </c>
      <c r="CR35" s="99">
        <v>0</v>
      </c>
      <c r="CS35" s="99">
        <v>0</v>
      </c>
      <c r="CT35" s="99">
        <v>0</v>
      </c>
      <c r="CU35" s="99">
        <v>0</v>
      </c>
      <c r="CV35" s="99">
        <v>0</v>
      </c>
      <c r="CW35" s="99">
        <v>0</v>
      </c>
      <c r="CX35" s="99">
        <v>0</v>
      </c>
      <c r="CY35" s="99">
        <v>0</v>
      </c>
      <c r="CZ35" s="101">
        <v>24176.91</v>
      </c>
      <c r="DA35" s="103">
        <f t="shared" si="0"/>
        <v>1916701.7099999995</v>
      </c>
      <c r="DB35" s="104">
        <v>1916701.68</v>
      </c>
      <c r="DC35" s="120">
        <f t="shared" si="1"/>
        <v>2.999999956227839E-2</v>
      </c>
    </row>
    <row r="36" spans="2:107" ht="15.75" thickBot="1" x14ac:dyDescent="0.3">
      <c r="B36" s="298" t="s">
        <v>83</v>
      </c>
      <c r="C36" s="98">
        <v>27</v>
      </c>
      <c r="D36" s="99">
        <v>0</v>
      </c>
      <c r="E36" s="99">
        <v>0</v>
      </c>
      <c r="F36" s="99">
        <v>0</v>
      </c>
      <c r="G36" s="99">
        <v>0</v>
      </c>
      <c r="H36" s="99">
        <v>0</v>
      </c>
      <c r="I36" s="99">
        <v>0</v>
      </c>
      <c r="J36" s="99">
        <v>0</v>
      </c>
      <c r="K36" s="99">
        <v>0</v>
      </c>
      <c r="L36" s="99">
        <v>0</v>
      </c>
      <c r="M36" s="99">
        <v>0</v>
      </c>
      <c r="N36" s="99">
        <v>0</v>
      </c>
      <c r="O36" s="99">
        <v>0</v>
      </c>
      <c r="P36" s="99">
        <v>0</v>
      </c>
      <c r="Q36" s="99">
        <v>0</v>
      </c>
      <c r="R36" s="99">
        <v>0</v>
      </c>
      <c r="S36" s="99">
        <v>0</v>
      </c>
      <c r="T36" s="99">
        <v>0</v>
      </c>
      <c r="U36" s="100">
        <v>3796.1</v>
      </c>
      <c r="V36" s="100">
        <v>11953.62</v>
      </c>
      <c r="W36" s="100">
        <v>9486.9</v>
      </c>
      <c r="X36" s="100">
        <v>3069.67</v>
      </c>
      <c r="Y36" s="100">
        <v>13760.48</v>
      </c>
      <c r="Z36" s="100">
        <v>18517.46</v>
      </c>
      <c r="AA36" s="100">
        <v>5850.93</v>
      </c>
      <c r="AB36" s="100">
        <v>18638.330000000002</v>
      </c>
      <c r="AC36" s="100">
        <v>650052.59</v>
      </c>
      <c r="AD36" s="100">
        <v>181676.37</v>
      </c>
      <c r="AE36" s="99">
        <v>0</v>
      </c>
      <c r="AF36" s="99">
        <v>0</v>
      </c>
      <c r="AG36" s="99">
        <v>0</v>
      </c>
      <c r="AH36" s="99">
        <v>0</v>
      </c>
      <c r="AI36" s="99">
        <v>0</v>
      </c>
      <c r="AJ36" s="99">
        <v>0</v>
      </c>
      <c r="AK36" s="99">
        <v>0</v>
      </c>
      <c r="AL36" s="99">
        <v>0</v>
      </c>
      <c r="AM36" s="99">
        <v>0</v>
      </c>
      <c r="AN36" s="99">
        <v>0</v>
      </c>
      <c r="AO36" s="99">
        <v>0</v>
      </c>
      <c r="AP36" s="99">
        <v>0</v>
      </c>
      <c r="AQ36" s="99">
        <v>0</v>
      </c>
      <c r="AR36" s="99">
        <v>0</v>
      </c>
      <c r="AS36" s="99">
        <v>0</v>
      </c>
      <c r="AT36" s="99">
        <v>0</v>
      </c>
      <c r="AU36" s="99">
        <v>0</v>
      </c>
      <c r="AV36" s="99">
        <v>0</v>
      </c>
      <c r="AW36" s="99">
        <v>0</v>
      </c>
      <c r="AX36" s="99">
        <v>0</v>
      </c>
      <c r="AY36" s="99">
        <v>0</v>
      </c>
      <c r="AZ36" s="99">
        <v>0</v>
      </c>
      <c r="BA36" s="99">
        <v>0</v>
      </c>
      <c r="BB36" s="99">
        <v>0</v>
      </c>
      <c r="BC36" s="99">
        <v>0</v>
      </c>
      <c r="BD36" s="99">
        <v>0</v>
      </c>
      <c r="BE36" s="99">
        <v>0</v>
      </c>
      <c r="BF36" s="99">
        <v>0</v>
      </c>
      <c r="BG36" s="99">
        <v>0</v>
      </c>
      <c r="BH36" s="99">
        <v>0</v>
      </c>
      <c r="BI36" s="99">
        <v>0</v>
      </c>
      <c r="BJ36" s="99">
        <v>0</v>
      </c>
      <c r="BK36" s="99">
        <v>0</v>
      </c>
      <c r="BL36" s="99">
        <v>0</v>
      </c>
      <c r="BM36" s="99">
        <v>0</v>
      </c>
      <c r="BN36" s="99">
        <v>0</v>
      </c>
      <c r="BO36" s="99">
        <v>0</v>
      </c>
      <c r="BP36" s="99">
        <v>0</v>
      </c>
      <c r="BQ36" s="99">
        <v>0</v>
      </c>
      <c r="BR36" s="99">
        <v>0</v>
      </c>
      <c r="BS36" s="99">
        <v>0</v>
      </c>
      <c r="BT36" s="99">
        <v>0</v>
      </c>
      <c r="BU36" s="99">
        <v>0</v>
      </c>
      <c r="BV36" s="99">
        <v>0</v>
      </c>
      <c r="BW36" s="99">
        <v>0</v>
      </c>
      <c r="BX36" s="99">
        <v>0</v>
      </c>
      <c r="BY36" s="99">
        <v>0</v>
      </c>
      <c r="BZ36" s="102">
        <v>0</v>
      </c>
      <c r="CA36" s="99">
        <v>0</v>
      </c>
      <c r="CB36" s="99">
        <v>0</v>
      </c>
      <c r="CC36" s="99">
        <v>0</v>
      </c>
      <c r="CD36" s="99">
        <v>0</v>
      </c>
      <c r="CE36" s="99">
        <v>0</v>
      </c>
      <c r="CF36" s="99">
        <v>0</v>
      </c>
      <c r="CG36" s="99">
        <v>0</v>
      </c>
      <c r="CH36" s="99">
        <v>0</v>
      </c>
      <c r="CI36" s="99">
        <v>0</v>
      </c>
      <c r="CJ36" s="99">
        <v>0</v>
      </c>
      <c r="CK36" s="99">
        <v>0</v>
      </c>
      <c r="CL36" s="101">
        <v>0</v>
      </c>
      <c r="CM36" s="101">
        <v>0</v>
      </c>
      <c r="CN36" s="101">
        <v>0</v>
      </c>
      <c r="CO36" s="101">
        <v>0</v>
      </c>
      <c r="CP36" s="99">
        <v>0</v>
      </c>
      <c r="CQ36" s="99">
        <v>0</v>
      </c>
      <c r="CR36" s="99">
        <v>0</v>
      </c>
      <c r="CS36" s="99">
        <v>0</v>
      </c>
      <c r="CT36" s="99">
        <v>0</v>
      </c>
      <c r="CU36" s="99">
        <v>0</v>
      </c>
      <c r="CV36" s="99">
        <v>0</v>
      </c>
      <c r="CW36" s="99">
        <v>0</v>
      </c>
      <c r="CX36" s="99">
        <v>0</v>
      </c>
      <c r="CY36" s="101">
        <v>344939.89</v>
      </c>
      <c r="CZ36" s="101">
        <v>2291.08</v>
      </c>
      <c r="DA36" s="103">
        <f t="shared" si="0"/>
        <v>1264033.42</v>
      </c>
      <c r="DB36" s="104">
        <v>1264033.3999999997</v>
      </c>
      <c r="DC36" s="120">
        <f t="shared" si="1"/>
        <v>2.0000000251457095E-2</v>
      </c>
    </row>
    <row r="37" spans="2:107" ht="15.75" thickBot="1" x14ac:dyDescent="0.3">
      <c r="B37" s="298" t="s">
        <v>21</v>
      </c>
      <c r="C37" s="98">
        <v>28</v>
      </c>
      <c r="D37" s="99">
        <v>0</v>
      </c>
      <c r="E37" s="99">
        <v>0</v>
      </c>
      <c r="F37" s="99">
        <v>0</v>
      </c>
      <c r="G37" s="99">
        <v>0</v>
      </c>
      <c r="H37" s="99">
        <v>0</v>
      </c>
      <c r="I37" s="99">
        <v>0</v>
      </c>
      <c r="J37" s="99">
        <v>0</v>
      </c>
      <c r="K37" s="99">
        <v>0</v>
      </c>
      <c r="L37" s="99">
        <v>0</v>
      </c>
      <c r="M37" s="99">
        <v>0</v>
      </c>
      <c r="N37" s="99">
        <v>0</v>
      </c>
      <c r="O37" s="99">
        <v>0</v>
      </c>
      <c r="P37" s="99">
        <v>0</v>
      </c>
      <c r="Q37" s="99">
        <v>0</v>
      </c>
      <c r="R37" s="99">
        <v>0</v>
      </c>
      <c r="S37" s="99">
        <v>0</v>
      </c>
      <c r="T37" s="99">
        <v>0</v>
      </c>
      <c r="U37" s="99">
        <v>0</v>
      </c>
      <c r="V37" s="99">
        <v>0</v>
      </c>
      <c r="W37" s="99">
        <v>0</v>
      </c>
      <c r="X37" s="99">
        <v>0</v>
      </c>
      <c r="Y37" s="99">
        <v>0</v>
      </c>
      <c r="Z37" s="99">
        <v>0</v>
      </c>
      <c r="AA37" s="99">
        <v>0</v>
      </c>
      <c r="AB37" s="99">
        <v>0</v>
      </c>
      <c r="AC37" s="99">
        <v>0</v>
      </c>
      <c r="AD37" s="99">
        <v>0</v>
      </c>
      <c r="AE37" s="99">
        <v>0</v>
      </c>
      <c r="AF37" s="99">
        <v>0</v>
      </c>
      <c r="AG37" s="99">
        <v>0</v>
      </c>
      <c r="AH37" s="99">
        <v>0</v>
      </c>
      <c r="AI37" s="99">
        <v>0</v>
      </c>
      <c r="AJ37" s="99">
        <v>0</v>
      </c>
      <c r="AK37" s="99">
        <v>0</v>
      </c>
      <c r="AL37" s="99">
        <v>0</v>
      </c>
      <c r="AM37" s="99">
        <v>0</v>
      </c>
      <c r="AN37" s="99">
        <v>0</v>
      </c>
      <c r="AO37" s="99">
        <v>0</v>
      </c>
      <c r="AP37" s="99">
        <v>0</v>
      </c>
      <c r="AQ37" s="99">
        <v>0</v>
      </c>
      <c r="AR37" s="99">
        <v>0</v>
      </c>
      <c r="AS37" s="99">
        <v>0</v>
      </c>
      <c r="AT37" s="99">
        <v>0</v>
      </c>
      <c r="AU37" s="99">
        <v>0</v>
      </c>
      <c r="AV37" s="99">
        <v>0</v>
      </c>
      <c r="AW37" s="99">
        <v>0</v>
      </c>
      <c r="AX37" s="99">
        <v>0</v>
      </c>
      <c r="AY37" s="99">
        <v>0</v>
      </c>
      <c r="AZ37" s="99">
        <v>0</v>
      </c>
      <c r="BA37" s="99">
        <v>0</v>
      </c>
      <c r="BB37" s="99">
        <v>0</v>
      </c>
      <c r="BC37" s="99">
        <v>0</v>
      </c>
      <c r="BD37" s="101">
        <v>467369.02</v>
      </c>
      <c r="BE37" s="99">
        <v>0</v>
      </c>
      <c r="BF37" s="99">
        <v>0</v>
      </c>
      <c r="BG37" s="99">
        <v>0</v>
      </c>
      <c r="BH37" s="99">
        <v>0</v>
      </c>
      <c r="BI37" s="99">
        <v>0</v>
      </c>
      <c r="BJ37" s="99">
        <v>0</v>
      </c>
      <c r="BK37" s="99">
        <v>0</v>
      </c>
      <c r="BL37" s="99">
        <v>0</v>
      </c>
      <c r="BM37" s="99">
        <v>0</v>
      </c>
      <c r="BN37" s="99">
        <v>0</v>
      </c>
      <c r="BO37" s="99">
        <v>0</v>
      </c>
      <c r="BP37" s="99">
        <v>0</v>
      </c>
      <c r="BQ37" s="99">
        <v>0</v>
      </c>
      <c r="BR37" s="99">
        <v>0</v>
      </c>
      <c r="BS37" s="99">
        <v>0</v>
      </c>
      <c r="BT37" s="99">
        <v>0</v>
      </c>
      <c r="BU37" s="99">
        <v>0</v>
      </c>
      <c r="BV37" s="99">
        <v>0</v>
      </c>
      <c r="BW37" s="99">
        <v>0</v>
      </c>
      <c r="BX37" s="99">
        <v>0</v>
      </c>
      <c r="BY37" s="99">
        <v>0</v>
      </c>
      <c r="BZ37" s="102">
        <v>0</v>
      </c>
      <c r="CA37" s="99">
        <v>0</v>
      </c>
      <c r="CB37" s="99">
        <v>0</v>
      </c>
      <c r="CC37" s="99">
        <v>0</v>
      </c>
      <c r="CD37" s="99">
        <v>0</v>
      </c>
      <c r="CE37" s="99">
        <v>0</v>
      </c>
      <c r="CF37" s="99">
        <v>0</v>
      </c>
      <c r="CG37" s="99">
        <v>0</v>
      </c>
      <c r="CH37" s="99">
        <v>0</v>
      </c>
      <c r="CI37" s="99">
        <v>0</v>
      </c>
      <c r="CJ37" s="99">
        <v>0</v>
      </c>
      <c r="CK37" s="99">
        <v>0</v>
      </c>
      <c r="CL37" s="101">
        <v>0</v>
      </c>
      <c r="CM37" s="99">
        <v>0</v>
      </c>
      <c r="CN37" s="101">
        <v>0</v>
      </c>
      <c r="CO37" s="101">
        <v>0</v>
      </c>
      <c r="CP37" s="99">
        <v>0</v>
      </c>
      <c r="CQ37" s="99">
        <v>0</v>
      </c>
      <c r="CR37" s="99">
        <v>0</v>
      </c>
      <c r="CS37" s="99">
        <v>0</v>
      </c>
      <c r="CT37" s="99">
        <v>0</v>
      </c>
      <c r="CU37" s="99">
        <v>0</v>
      </c>
      <c r="CV37" s="99">
        <v>0</v>
      </c>
      <c r="CW37" s="99">
        <v>0</v>
      </c>
      <c r="CX37" s="99">
        <v>0</v>
      </c>
      <c r="CY37" s="101">
        <v>887.52</v>
      </c>
      <c r="CZ37" s="99">
        <v>0</v>
      </c>
      <c r="DA37" s="103">
        <f t="shared" si="0"/>
        <v>468256.54000000004</v>
      </c>
      <c r="DB37" s="104">
        <v>468256.54</v>
      </c>
      <c r="DC37" s="120">
        <f t="shared" si="1"/>
        <v>0</v>
      </c>
    </row>
    <row r="38" spans="2:107" ht="15.75" thickBot="1" x14ac:dyDescent="0.3">
      <c r="B38" s="298" t="s">
        <v>22</v>
      </c>
      <c r="C38" s="98">
        <v>29</v>
      </c>
      <c r="D38" s="99">
        <v>0</v>
      </c>
      <c r="E38" s="99">
        <v>0</v>
      </c>
      <c r="F38" s="99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>
        <v>0</v>
      </c>
      <c r="Q38" s="99">
        <v>0</v>
      </c>
      <c r="R38" s="99">
        <v>0</v>
      </c>
      <c r="S38" s="99">
        <v>0</v>
      </c>
      <c r="T38" s="99">
        <v>0</v>
      </c>
      <c r="U38" s="99">
        <v>0</v>
      </c>
      <c r="V38" s="99">
        <v>0</v>
      </c>
      <c r="W38" s="99">
        <v>0</v>
      </c>
      <c r="X38" s="99">
        <v>0</v>
      </c>
      <c r="Y38" s="99">
        <v>0</v>
      </c>
      <c r="Z38" s="99">
        <v>0</v>
      </c>
      <c r="AA38" s="99">
        <v>0</v>
      </c>
      <c r="AB38" s="99">
        <v>0</v>
      </c>
      <c r="AC38" s="99">
        <v>0</v>
      </c>
      <c r="AD38" s="99">
        <v>0</v>
      </c>
      <c r="AE38" s="99">
        <v>0</v>
      </c>
      <c r="AF38" s="99">
        <v>0</v>
      </c>
      <c r="AG38" s="99">
        <v>0</v>
      </c>
      <c r="AH38" s="99">
        <v>0</v>
      </c>
      <c r="AI38" s="99">
        <v>0</v>
      </c>
      <c r="AJ38" s="99">
        <v>0</v>
      </c>
      <c r="AK38" s="99">
        <v>0</v>
      </c>
      <c r="AL38" s="99">
        <v>0</v>
      </c>
      <c r="AM38" s="99">
        <v>0</v>
      </c>
      <c r="AN38" s="99">
        <v>0</v>
      </c>
      <c r="AO38" s="99">
        <v>0</v>
      </c>
      <c r="AP38" s="99">
        <v>0</v>
      </c>
      <c r="AQ38" s="99">
        <v>0</v>
      </c>
      <c r="AR38" s="99">
        <v>0</v>
      </c>
      <c r="AS38" s="99">
        <v>0</v>
      </c>
      <c r="AT38" s="99">
        <v>0</v>
      </c>
      <c r="AU38" s="99">
        <v>0</v>
      </c>
      <c r="AV38" s="99">
        <v>0</v>
      </c>
      <c r="AW38" s="99">
        <v>0</v>
      </c>
      <c r="AX38" s="99">
        <v>0</v>
      </c>
      <c r="AY38" s="99">
        <v>0</v>
      </c>
      <c r="AZ38" s="99">
        <v>0</v>
      </c>
      <c r="BA38" s="99">
        <v>0</v>
      </c>
      <c r="BB38" s="99">
        <v>0</v>
      </c>
      <c r="BC38" s="99">
        <v>0</v>
      </c>
      <c r="BD38" s="99">
        <v>0</v>
      </c>
      <c r="BE38" s="101">
        <v>202251.11</v>
      </c>
      <c r="BF38" s="99">
        <v>0</v>
      </c>
      <c r="BG38" s="99">
        <v>0</v>
      </c>
      <c r="BH38" s="99">
        <v>0</v>
      </c>
      <c r="BI38" s="99">
        <v>0</v>
      </c>
      <c r="BJ38" s="99">
        <v>0</v>
      </c>
      <c r="BK38" s="99">
        <v>0</v>
      </c>
      <c r="BL38" s="99">
        <v>0</v>
      </c>
      <c r="BM38" s="99">
        <v>0</v>
      </c>
      <c r="BN38" s="99">
        <v>0</v>
      </c>
      <c r="BO38" s="99">
        <v>0</v>
      </c>
      <c r="BP38" s="99">
        <v>0</v>
      </c>
      <c r="BQ38" s="99">
        <v>0</v>
      </c>
      <c r="BR38" s="99">
        <v>0</v>
      </c>
      <c r="BS38" s="99">
        <v>0</v>
      </c>
      <c r="BT38" s="99">
        <v>0</v>
      </c>
      <c r="BU38" s="99">
        <v>0</v>
      </c>
      <c r="BV38" s="99">
        <v>0</v>
      </c>
      <c r="BW38" s="99">
        <v>0</v>
      </c>
      <c r="BX38" s="99">
        <v>0</v>
      </c>
      <c r="BY38" s="99">
        <v>0</v>
      </c>
      <c r="BZ38" s="102">
        <v>0</v>
      </c>
      <c r="CA38" s="99">
        <v>0</v>
      </c>
      <c r="CB38" s="99">
        <v>0</v>
      </c>
      <c r="CC38" s="99">
        <v>0</v>
      </c>
      <c r="CD38" s="99">
        <v>0</v>
      </c>
      <c r="CE38" s="99">
        <v>0</v>
      </c>
      <c r="CF38" s="99">
        <v>0</v>
      </c>
      <c r="CG38" s="99">
        <v>0</v>
      </c>
      <c r="CH38" s="99">
        <v>0</v>
      </c>
      <c r="CI38" s="99">
        <v>0</v>
      </c>
      <c r="CJ38" s="99">
        <v>0</v>
      </c>
      <c r="CK38" s="99">
        <v>0</v>
      </c>
      <c r="CL38" s="101">
        <v>0</v>
      </c>
      <c r="CM38" s="99">
        <v>0</v>
      </c>
      <c r="CN38" s="101">
        <v>0</v>
      </c>
      <c r="CO38" s="101">
        <v>0</v>
      </c>
      <c r="CP38" s="99">
        <v>0</v>
      </c>
      <c r="CQ38" s="99">
        <v>0</v>
      </c>
      <c r="CR38" s="99">
        <v>0</v>
      </c>
      <c r="CS38" s="99">
        <v>0</v>
      </c>
      <c r="CT38" s="99">
        <v>0</v>
      </c>
      <c r="CU38" s="99">
        <v>0</v>
      </c>
      <c r="CV38" s="99">
        <v>0</v>
      </c>
      <c r="CW38" s="99">
        <v>0</v>
      </c>
      <c r="CX38" s="99">
        <v>0</v>
      </c>
      <c r="CY38" s="101">
        <v>0</v>
      </c>
      <c r="CZ38" s="99">
        <v>0</v>
      </c>
      <c r="DA38" s="103">
        <f t="shared" si="0"/>
        <v>202251.11</v>
      </c>
      <c r="DB38" s="104">
        <v>202251.13000000003</v>
      </c>
      <c r="DC38" s="120">
        <f t="shared" si="1"/>
        <v>-2.0000000047730282E-2</v>
      </c>
    </row>
    <row r="39" spans="2:107" ht="15.75" thickBot="1" x14ac:dyDescent="0.3">
      <c r="B39" s="298" t="s">
        <v>274</v>
      </c>
      <c r="C39" s="98">
        <v>30</v>
      </c>
      <c r="D39" s="99">
        <v>0</v>
      </c>
      <c r="E39" s="99">
        <v>0</v>
      </c>
      <c r="F39" s="99">
        <v>0</v>
      </c>
      <c r="G39" s="99">
        <v>0</v>
      </c>
      <c r="H39" s="99">
        <v>0</v>
      </c>
      <c r="I39" s="99">
        <v>0</v>
      </c>
      <c r="J39" s="99">
        <v>0</v>
      </c>
      <c r="K39" s="99">
        <v>0</v>
      </c>
      <c r="L39" s="99">
        <v>0</v>
      </c>
      <c r="M39" s="99">
        <v>0</v>
      </c>
      <c r="N39" s="99">
        <v>0</v>
      </c>
      <c r="O39" s="99">
        <v>0</v>
      </c>
      <c r="P39" s="99">
        <v>0</v>
      </c>
      <c r="Q39" s="99">
        <v>0</v>
      </c>
      <c r="R39" s="99">
        <v>0</v>
      </c>
      <c r="S39" s="99">
        <v>0</v>
      </c>
      <c r="T39" s="99">
        <v>0</v>
      </c>
      <c r="U39" s="99">
        <v>0</v>
      </c>
      <c r="V39" s="99">
        <v>0</v>
      </c>
      <c r="W39" s="99">
        <v>0</v>
      </c>
      <c r="X39" s="99">
        <v>0</v>
      </c>
      <c r="Y39" s="99">
        <v>0</v>
      </c>
      <c r="Z39" s="99">
        <v>0</v>
      </c>
      <c r="AA39" s="99">
        <v>0</v>
      </c>
      <c r="AB39" s="99">
        <v>0</v>
      </c>
      <c r="AC39" s="99">
        <v>0</v>
      </c>
      <c r="AD39" s="99">
        <v>0</v>
      </c>
      <c r="AE39" s="99">
        <v>0</v>
      </c>
      <c r="AF39" s="99">
        <v>0</v>
      </c>
      <c r="AG39" s="99">
        <v>0</v>
      </c>
      <c r="AH39" s="99">
        <v>0</v>
      </c>
      <c r="AI39" s="99">
        <v>0</v>
      </c>
      <c r="AJ39" s="99">
        <v>0</v>
      </c>
      <c r="AK39" s="99">
        <v>0</v>
      </c>
      <c r="AL39" s="99">
        <v>0</v>
      </c>
      <c r="AM39" s="99">
        <v>0</v>
      </c>
      <c r="AN39" s="99">
        <v>0</v>
      </c>
      <c r="AO39" s="99">
        <v>0</v>
      </c>
      <c r="AP39" s="99">
        <v>0</v>
      </c>
      <c r="AQ39" s="99">
        <v>0</v>
      </c>
      <c r="AR39" s="99">
        <v>0</v>
      </c>
      <c r="AS39" s="99">
        <v>0</v>
      </c>
      <c r="AT39" s="99">
        <v>0</v>
      </c>
      <c r="AU39" s="99">
        <v>0</v>
      </c>
      <c r="AV39" s="99">
        <v>0</v>
      </c>
      <c r="AW39" s="99">
        <v>0</v>
      </c>
      <c r="AX39" s="99">
        <v>0</v>
      </c>
      <c r="AY39" s="99">
        <v>0</v>
      </c>
      <c r="AZ39" s="99">
        <v>0</v>
      </c>
      <c r="BA39" s="99">
        <v>0</v>
      </c>
      <c r="BB39" s="99">
        <v>0</v>
      </c>
      <c r="BC39" s="99">
        <v>0</v>
      </c>
      <c r="BD39" s="99">
        <v>0</v>
      </c>
      <c r="BE39" s="99">
        <v>0</v>
      </c>
      <c r="BF39" s="101">
        <v>265105.49</v>
      </c>
      <c r="BG39" s="99">
        <v>0</v>
      </c>
      <c r="BH39" s="99">
        <v>0</v>
      </c>
      <c r="BI39" s="99">
        <v>0</v>
      </c>
      <c r="BJ39" s="99">
        <v>0</v>
      </c>
      <c r="BK39" s="99">
        <v>0</v>
      </c>
      <c r="BL39" s="99">
        <v>0</v>
      </c>
      <c r="BM39" s="99">
        <v>0</v>
      </c>
      <c r="BN39" s="99">
        <v>0</v>
      </c>
      <c r="BO39" s="99">
        <v>0</v>
      </c>
      <c r="BP39" s="99">
        <v>0</v>
      </c>
      <c r="BQ39" s="99">
        <v>0</v>
      </c>
      <c r="BR39" s="99">
        <v>0</v>
      </c>
      <c r="BS39" s="99">
        <v>0</v>
      </c>
      <c r="BT39" s="99">
        <v>0</v>
      </c>
      <c r="BU39" s="99">
        <v>0</v>
      </c>
      <c r="BV39" s="99">
        <v>0</v>
      </c>
      <c r="BW39" s="99">
        <v>0</v>
      </c>
      <c r="BX39" s="99">
        <v>0</v>
      </c>
      <c r="BY39" s="99">
        <v>0</v>
      </c>
      <c r="BZ39" s="102">
        <v>0</v>
      </c>
      <c r="CA39" s="99">
        <v>0</v>
      </c>
      <c r="CB39" s="99">
        <v>0</v>
      </c>
      <c r="CC39" s="99">
        <v>0</v>
      </c>
      <c r="CD39" s="99">
        <v>0</v>
      </c>
      <c r="CE39" s="99">
        <v>0</v>
      </c>
      <c r="CF39" s="99">
        <v>0</v>
      </c>
      <c r="CG39" s="99">
        <v>0</v>
      </c>
      <c r="CH39" s="99">
        <v>0</v>
      </c>
      <c r="CI39" s="99">
        <v>0</v>
      </c>
      <c r="CJ39" s="99">
        <v>0</v>
      </c>
      <c r="CK39" s="99">
        <v>0</v>
      </c>
      <c r="CL39" s="101">
        <v>0</v>
      </c>
      <c r="CM39" s="99">
        <v>0</v>
      </c>
      <c r="CN39" s="101">
        <v>0</v>
      </c>
      <c r="CO39" s="101">
        <v>0</v>
      </c>
      <c r="CP39" s="99">
        <v>0</v>
      </c>
      <c r="CQ39" s="99">
        <v>0</v>
      </c>
      <c r="CR39" s="99">
        <v>0</v>
      </c>
      <c r="CS39" s="99">
        <v>0</v>
      </c>
      <c r="CT39" s="99">
        <v>0</v>
      </c>
      <c r="CU39" s="99">
        <v>0</v>
      </c>
      <c r="CV39" s="99">
        <v>0</v>
      </c>
      <c r="CW39" s="99">
        <v>0</v>
      </c>
      <c r="CX39" s="99">
        <v>0</v>
      </c>
      <c r="CY39" s="101">
        <v>0</v>
      </c>
      <c r="CZ39" s="99">
        <v>0</v>
      </c>
      <c r="DA39" s="103">
        <f t="shared" si="0"/>
        <v>265105.49</v>
      </c>
      <c r="DB39" s="104">
        <v>265105.53999999992</v>
      </c>
      <c r="DC39" s="120">
        <f t="shared" si="1"/>
        <v>-4.9999999930150807E-2</v>
      </c>
    </row>
    <row r="40" spans="2:107" ht="15.75" thickBot="1" x14ac:dyDescent="0.3">
      <c r="B40" s="298" t="s">
        <v>266</v>
      </c>
      <c r="C40" s="98">
        <v>31</v>
      </c>
      <c r="D40" s="99">
        <v>0</v>
      </c>
      <c r="E40" s="99">
        <v>0</v>
      </c>
      <c r="F40" s="99">
        <v>0</v>
      </c>
      <c r="G40" s="99">
        <v>0</v>
      </c>
      <c r="H40" s="99">
        <v>0</v>
      </c>
      <c r="I40" s="99">
        <v>0</v>
      </c>
      <c r="J40" s="99">
        <v>0</v>
      </c>
      <c r="K40" s="99">
        <v>0</v>
      </c>
      <c r="L40" s="99">
        <v>0</v>
      </c>
      <c r="M40" s="99">
        <v>0</v>
      </c>
      <c r="N40" s="99">
        <v>0</v>
      </c>
      <c r="O40" s="99">
        <v>0</v>
      </c>
      <c r="P40" s="99">
        <v>0</v>
      </c>
      <c r="Q40" s="99">
        <v>0</v>
      </c>
      <c r="R40" s="99">
        <v>0</v>
      </c>
      <c r="S40" s="99">
        <v>0</v>
      </c>
      <c r="T40" s="99">
        <v>0</v>
      </c>
      <c r="U40" s="99">
        <v>0</v>
      </c>
      <c r="V40" s="99">
        <v>0</v>
      </c>
      <c r="W40" s="99">
        <v>0</v>
      </c>
      <c r="X40" s="99">
        <v>0</v>
      </c>
      <c r="Y40" s="99">
        <v>0</v>
      </c>
      <c r="Z40" s="99">
        <v>0</v>
      </c>
      <c r="AA40" s="99">
        <v>0</v>
      </c>
      <c r="AB40" s="99">
        <v>0</v>
      </c>
      <c r="AC40" s="99">
        <v>0</v>
      </c>
      <c r="AD40" s="99">
        <v>0</v>
      </c>
      <c r="AE40" s="99">
        <v>0</v>
      </c>
      <c r="AF40" s="99">
        <v>0</v>
      </c>
      <c r="AG40" s="99">
        <v>0</v>
      </c>
      <c r="AH40" s="99">
        <v>0</v>
      </c>
      <c r="AI40" s="99">
        <v>0</v>
      </c>
      <c r="AJ40" s="99">
        <v>0</v>
      </c>
      <c r="AK40" s="99">
        <v>0</v>
      </c>
      <c r="AL40" s="99">
        <v>0</v>
      </c>
      <c r="AM40" s="99">
        <v>0</v>
      </c>
      <c r="AN40" s="99">
        <v>0</v>
      </c>
      <c r="AO40" s="99">
        <v>0</v>
      </c>
      <c r="AP40" s="99">
        <v>0</v>
      </c>
      <c r="AQ40" s="99">
        <v>0</v>
      </c>
      <c r="AR40" s="99">
        <v>0</v>
      </c>
      <c r="AS40" s="99">
        <v>0</v>
      </c>
      <c r="AT40" s="99">
        <v>0</v>
      </c>
      <c r="AU40" s="99">
        <v>0</v>
      </c>
      <c r="AV40" s="99">
        <v>0</v>
      </c>
      <c r="AW40" s="99">
        <v>0</v>
      </c>
      <c r="AX40" s="99">
        <v>0</v>
      </c>
      <c r="AY40" s="99">
        <v>0</v>
      </c>
      <c r="AZ40" s="99">
        <v>0</v>
      </c>
      <c r="BA40" s="99">
        <v>0</v>
      </c>
      <c r="BB40" s="99">
        <v>0</v>
      </c>
      <c r="BC40" s="99">
        <v>0</v>
      </c>
      <c r="BD40" s="99">
        <v>0</v>
      </c>
      <c r="BE40" s="99">
        <v>0</v>
      </c>
      <c r="BF40" s="99">
        <v>0</v>
      </c>
      <c r="BG40" s="101">
        <v>52221.85</v>
      </c>
      <c r="BH40" s="99">
        <v>0</v>
      </c>
      <c r="BI40" s="99">
        <v>0</v>
      </c>
      <c r="BJ40" s="99">
        <v>0</v>
      </c>
      <c r="BK40" s="99">
        <v>0</v>
      </c>
      <c r="BL40" s="99">
        <v>0</v>
      </c>
      <c r="BM40" s="99">
        <v>0</v>
      </c>
      <c r="BN40" s="99">
        <v>0</v>
      </c>
      <c r="BO40" s="99">
        <v>0</v>
      </c>
      <c r="BP40" s="99">
        <v>0</v>
      </c>
      <c r="BQ40" s="99">
        <v>0</v>
      </c>
      <c r="BR40" s="99">
        <v>0</v>
      </c>
      <c r="BS40" s="99">
        <v>0</v>
      </c>
      <c r="BT40" s="99">
        <v>0</v>
      </c>
      <c r="BU40" s="99">
        <v>0</v>
      </c>
      <c r="BV40" s="99">
        <v>0</v>
      </c>
      <c r="BW40" s="99">
        <v>0</v>
      </c>
      <c r="BX40" s="99">
        <v>0</v>
      </c>
      <c r="BY40" s="99">
        <v>0</v>
      </c>
      <c r="BZ40" s="102">
        <v>0</v>
      </c>
      <c r="CA40" s="99">
        <v>0</v>
      </c>
      <c r="CB40" s="99">
        <v>0</v>
      </c>
      <c r="CC40" s="99">
        <v>0</v>
      </c>
      <c r="CD40" s="99">
        <v>0</v>
      </c>
      <c r="CE40" s="99">
        <v>0</v>
      </c>
      <c r="CF40" s="99">
        <v>0</v>
      </c>
      <c r="CG40" s="99">
        <v>0</v>
      </c>
      <c r="CH40" s="99">
        <v>0</v>
      </c>
      <c r="CI40" s="99">
        <v>0</v>
      </c>
      <c r="CJ40" s="99">
        <v>0</v>
      </c>
      <c r="CK40" s="99">
        <v>0</v>
      </c>
      <c r="CL40" s="101">
        <v>0</v>
      </c>
      <c r="CM40" s="99">
        <v>0</v>
      </c>
      <c r="CN40" s="101">
        <v>0</v>
      </c>
      <c r="CO40" s="101">
        <v>0</v>
      </c>
      <c r="CP40" s="99">
        <v>0</v>
      </c>
      <c r="CQ40" s="99">
        <v>0</v>
      </c>
      <c r="CR40" s="99">
        <v>0</v>
      </c>
      <c r="CS40" s="99">
        <v>0</v>
      </c>
      <c r="CT40" s="99">
        <v>0</v>
      </c>
      <c r="CU40" s="99">
        <v>0</v>
      </c>
      <c r="CV40" s="99">
        <v>0</v>
      </c>
      <c r="CW40" s="99">
        <v>0</v>
      </c>
      <c r="CX40" s="99">
        <v>0</v>
      </c>
      <c r="CY40" s="101">
        <v>0</v>
      </c>
      <c r="CZ40" s="99">
        <v>0</v>
      </c>
      <c r="DA40" s="103">
        <f t="shared" si="0"/>
        <v>52221.85</v>
      </c>
      <c r="DB40" s="104">
        <v>52221.880000000005</v>
      </c>
      <c r="DC40" s="120">
        <f t="shared" si="1"/>
        <v>-3.0000000006111804E-2</v>
      </c>
    </row>
    <row r="41" spans="2:107" ht="15.75" thickBot="1" x14ac:dyDescent="0.3">
      <c r="B41" s="298" t="s">
        <v>24</v>
      </c>
      <c r="C41" s="98">
        <v>32</v>
      </c>
      <c r="D41" s="99">
        <v>0</v>
      </c>
      <c r="E41" s="99">
        <v>0</v>
      </c>
      <c r="F41" s="99">
        <v>0</v>
      </c>
      <c r="G41" s="99">
        <v>0</v>
      </c>
      <c r="H41" s="99">
        <v>0</v>
      </c>
      <c r="I41" s="99">
        <v>0</v>
      </c>
      <c r="J41" s="99">
        <v>0</v>
      </c>
      <c r="K41" s="99">
        <v>0</v>
      </c>
      <c r="L41" s="99">
        <v>0</v>
      </c>
      <c r="M41" s="99">
        <v>0</v>
      </c>
      <c r="N41" s="99">
        <v>0</v>
      </c>
      <c r="O41" s="99">
        <v>0</v>
      </c>
      <c r="P41" s="99">
        <v>0</v>
      </c>
      <c r="Q41" s="99">
        <v>0</v>
      </c>
      <c r="R41" s="99">
        <v>0</v>
      </c>
      <c r="S41" s="99">
        <v>0</v>
      </c>
      <c r="T41" s="99">
        <v>0</v>
      </c>
      <c r="U41" s="99">
        <v>0</v>
      </c>
      <c r="V41" s="99">
        <v>0</v>
      </c>
      <c r="W41" s="99">
        <v>0</v>
      </c>
      <c r="X41" s="99">
        <v>0</v>
      </c>
      <c r="Y41" s="99">
        <v>0</v>
      </c>
      <c r="Z41" s="99">
        <v>0</v>
      </c>
      <c r="AA41" s="99">
        <v>0</v>
      </c>
      <c r="AB41" s="99">
        <v>0</v>
      </c>
      <c r="AC41" s="99">
        <v>0</v>
      </c>
      <c r="AD41" s="99">
        <v>0</v>
      </c>
      <c r="AE41" s="99">
        <v>0</v>
      </c>
      <c r="AF41" s="99">
        <v>0</v>
      </c>
      <c r="AG41" s="99">
        <v>0</v>
      </c>
      <c r="AH41" s="99">
        <v>0</v>
      </c>
      <c r="AI41" s="99">
        <v>0</v>
      </c>
      <c r="AJ41" s="99">
        <v>0</v>
      </c>
      <c r="AK41" s="99">
        <v>0</v>
      </c>
      <c r="AL41" s="99">
        <v>0</v>
      </c>
      <c r="AM41" s="99">
        <v>0</v>
      </c>
      <c r="AN41" s="99">
        <v>0</v>
      </c>
      <c r="AO41" s="99">
        <v>0</v>
      </c>
      <c r="AP41" s="99">
        <v>0</v>
      </c>
      <c r="AQ41" s="99">
        <v>0</v>
      </c>
      <c r="AR41" s="99">
        <v>0</v>
      </c>
      <c r="AS41" s="99">
        <v>0</v>
      </c>
      <c r="AT41" s="99">
        <v>0</v>
      </c>
      <c r="AU41" s="99">
        <v>0</v>
      </c>
      <c r="AV41" s="99">
        <v>0</v>
      </c>
      <c r="AW41" s="99">
        <v>0</v>
      </c>
      <c r="AX41" s="99">
        <v>0</v>
      </c>
      <c r="AY41" s="99">
        <v>0</v>
      </c>
      <c r="AZ41" s="99">
        <v>0</v>
      </c>
      <c r="BA41" s="99">
        <v>0</v>
      </c>
      <c r="BB41" s="99">
        <v>0</v>
      </c>
      <c r="BC41" s="99">
        <v>0</v>
      </c>
      <c r="BD41" s="99">
        <v>0</v>
      </c>
      <c r="BE41" s="99">
        <v>0</v>
      </c>
      <c r="BF41" s="99">
        <v>0</v>
      </c>
      <c r="BG41" s="99">
        <v>0</v>
      </c>
      <c r="BH41" s="101">
        <v>182376.85</v>
      </c>
      <c r="BI41" s="99">
        <v>0</v>
      </c>
      <c r="BJ41" s="99">
        <v>0</v>
      </c>
      <c r="BK41" s="99">
        <v>0</v>
      </c>
      <c r="BL41" s="99">
        <v>0</v>
      </c>
      <c r="BM41" s="99">
        <v>0</v>
      </c>
      <c r="BN41" s="99">
        <v>0</v>
      </c>
      <c r="BO41" s="99">
        <v>0</v>
      </c>
      <c r="BP41" s="99">
        <v>0</v>
      </c>
      <c r="BQ41" s="99">
        <v>0</v>
      </c>
      <c r="BR41" s="99">
        <v>0</v>
      </c>
      <c r="BS41" s="99">
        <v>0</v>
      </c>
      <c r="BT41" s="99">
        <v>0</v>
      </c>
      <c r="BU41" s="99">
        <v>0</v>
      </c>
      <c r="BV41" s="99">
        <v>0</v>
      </c>
      <c r="BW41" s="99">
        <v>0</v>
      </c>
      <c r="BX41" s="99">
        <v>0</v>
      </c>
      <c r="BY41" s="99">
        <v>0</v>
      </c>
      <c r="BZ41" s="102">
        <v>0</v>
      </c>
      <c r="CA41" s="99">
        <v>0</v>
      </c>
      <c r="CB41" s="99">
        <v>0</v>
      </c>
      <c r="CC41" s="99">
        <v>0</v>
      </c>
      <c r="CD41" s="99">
        <v>0</v>
      </c>
      <c r="CE41" s="99">
        <v>0</v>
      </c>
      <c r="CF41" s="99">
        <v>0</v>
      </c>
      <c r="CG41" s="99">
        <v>0</v>
      </c>
      <c r="CH41" s="99">
        <v>0</v>
      </c>
      <c r="CI41" s="99">
        <v>0</v>
      </c>
      <c r="CJ41" s="99">
        <v>0</v>
      </c>
      <c r="CK41" s="99">
        <v>0</v>
      </c>
      <c r="CL41" s="101">
        <v>0</v>
      </c>
      <c r="CM41" s="99">
        <v>0</v>
      </c>
      <c r="CN41" s="101">
        <v>0</v>
      </c>
      <c r="CO41" s="101">
        <v>0</v>
      </c>
      <c r="CP41" s="99">
        <v>0</v>
      </c>
      <c r="CQ41" s="99">
        <v>0</v>
      </c>
      <c r="CR41" s="99">
        <v>0</v>
      </c>
      <c r="CS41" s="99">
        <v>0</v>
      </c>
      <c r="CT41" s="99">
        <v>0</v>
      </c>
      <c r="CU41" s="99">
        <v>0</v>
      </c>
      <c r="CV41" s="99">
        <v>0</v>
      </c>
      <c r="CW41" s="99">
        <v>0</v>
      </c>
      <c r="CX41" s="99">
        <v>0</v>
      </c>
      <c r="CY41" s="101">
        <v>97.73</v>
      </c>
      <c r="CZ41" s="99">
        <v>0</v>
      </c>
      <c r="DA41" s="103">
        <f t="shared" si="0"/>
        <v>182474.58000000002</v>
      </c>
      <c r="DB41" s="104">
        <v>182474.58000000002</v>
      </c>
      <c r="DC41" s="120">
        <f t="shared" si="1"/>
        <v>0</v>
      </c>
    </row>
    <row r="42" spans="2:107" ht="15.75" thickBot="1" x14ac:dyDescent="0.3">
      <c r="B42" s="298" t="s">
        <v>25</v>
      </c>
      <c r="C42" s="98">
        <v>33</v>
      </c>
      <c r="D42" s="99">
        <v>0</v>
      </c>
      <c r="E42" s="99">
        <v>0</v>
      </c>
      <c r="F42" s="99">
        <v>0</v>
      </c>
      <c r="G42" s="99">
        <v>0</v>
      </c>
      <c r="H42" s="99">
        <v>0</v>
      </c>
      <c r="I42" s="99">
        <v>0</v>
      </c>
      <c r="J42" s="99">
        <v>0</v>
      </c>
      <c r="K42" s="99">
        <v>0</v>
      </c>
      <c r="L42" s="99">
        <v>0</v>
      </c>
      <c r="M42" s="99">
        <v>0</v>
      </c>
      <c r="N42" s="99">
        <v>0</v>
      </c>
      <c r="O42" s="99">
        <v>0</v>
      </c>
      <c r="P42" s="99">
        <v>0</v>
      </c>
      <c r="Q42" s="99">
        <v>0</v>
      </c>
      <c r="R42" s="99">
        <v>0</v>
      </c>
      <c r="S42" s="99">
        <v>0</v>
      </c>
      <c r="T42" s="99">
        <v>0</v>
      </c>
      <c r="U42" s="99">
        <v>0</v>
      </c>
      <c r="V42" s="99">
        <v>0</v>
      </c>
      <c r="W42" s="99">
        <v>0</v>
      </c>
      <c r="X42" s="99">
        <v>0</v>
      </c>
      <c r="Y42" s="99">
        <v>0</v>
      </c>
      <c r="Z42" s="99">
        <v>0</v>
      </c>
      <c r="AA42" s="99">
        <v>0</v>
      </c>
      <c r="AB42" s="99">
        <v>0</v>
      </c>
      <c r="AC42" s="99">
        <v>0</v>
      </c>
      <c r="AD42" s="99">
        <v>0</v>
      </c>
      <c r="AE42" s="99">
        <v>0</v>
      </c>
      <c r="AF42" s="99">
        <v>0</v>
      </c>
      <c r="AG42" s="99">
        <v>0</v>
      </c>
      <c r="AH42" s="99">
        <v>0</v>
      </c>
      <c r="AI42" s="99">
        <v>0</v>
      </c>
      <c r="AJ42" s="99">
        <v>0</v>
      </c>
      <c r="AK42" s="99">
        <v>0</v>
      </c>
      <c r="AL42" s="99">
        <v>0</v>
      </c>
      <c r="AM42" s="99">
        <v>0</v>
      </c>
      <c r="AN42" s="99">
        <v>0</v>
      </c>
      <c r="AO42" s="99">
        <v>0</v>
      </c>
      <c r="AP42" s="99">
        <v>0</v>
      </c>
      <c r="AQ42" s="99">
        <v>0</v>
      </c>
      <c r="AR42" s="99">
        <v>0</v>
      </c>
      <c r="AS42" s="99">
        <v>0</v>
      </c>
      <c r="AT42" s="99">
        <v>0</v>
      </c>
      <c r="AU42" s="99">
        <v>0</v>
      </c>
      <c r="AV42" s="99">
        <v>0</v>
      </c>
      <c r="AW42" s="99">
        <v>0</v>
      </c>
      <c r="AX42" s="99">
        <v>0</v>
      </c>
      <c r="AY42" s="99">
        <v>0</v>
      </c>
      <c r="AZ42" s="99">
        <v>0</v>
      </c>
      <c r="BA42" s="99">
        <v>0</v>
      </c>
      <c r="BB42" s="99">
        <v>0</v>
      </c>
      <c r="BC42" s="99">
        <v>0</v>
      </c>
      <c r="BD42" s="99">
        <v>0</v>
      </c>
      <c r="BE42" s="99">
        <v>0</v>
      </c>
      <c r="BF42" s="99">
        <v>0</v>
      </c>
      <c r="BG42" s="99">
        <v>0</v>
      </c>
      <c r="BH42" s="99">
        <v>0</v>
      </c>
      <c r="BI42" s="101">
        <v>610107.14</v>
      </c>
      <c r="BJ42" s="99">
        <v>0</v>
      </c>
      <c r="BK42" s="99">
        <v>0</v>
      </c>
      <c r="BL42" s="99">
        <v>0</v>
      </c>
      <c r="BM42" s="99">
        <v>0</v>
      </c>
      <c r="BN42" s="99">
        <v>0</v>
      </c>
      <c r="BO42" s="99">
        <v>0</v>
      </c>
      <c r="BP42" s="99">
        <v>0</v>
      </c>
      <c r="BQ42" s="99">
        <v>0</v>
      </c>
      <c r="BR42" s="99">
        <v>0</v>
      </c>
      <c r="BS42" s="99">
        <v>0</v>
      </c>
      <c r="BT42" s="99">
        <v>0</v>
      </c>
      <c r="BU42" s="99">
        <v>0</v>
      </c>
      <c r="BV42" s="99">
        <v>0</v>
      </c>
      <c r="BW42" s="99">
        <v>0</v>
      </c>
      <c r="BX42" s="99">
        <v>0</v>
      </c>
      <c r="BY42" s="99">
        <v>0</v>
      </c>
      <c r="BZ42" s="102">
        <v>0</v>
      </c>
      <c r="CA42" s="99">
        <v>0</v>
      </c>
      <c r="CB42" s="99">
        <v>0</v>
      </c>
      <c r="CC42" s="99">
        <v>0</v>
      </c>
      <c r="CD42" s="99">
        <v>0</v>
      </c>
      <c r="CE42" s="99">
        <v>0</v>
      </c>
      <c r="CF42" s="99">
        <v>0</v>
      </c>
      <c r="CG42" s="99">
        <v>0</v>
      </c>
      <c r="CH42" s="99">
        <v>0</v>
      </c>
      <c r="CI42" s="99">
        <v>0</v>
      </c>
      <c r="CJ42" s="99">
        <v>0</v>
      </c>
      <c r="CK42" s="99">
        <v>0</v>
      </c>
      <c r="CL42" s="101">
        <v>0</v>
      </c>
      <c r="CM42" s="99">
        <v>0</v>
      </c>
      <c r="CN42" s="101">
        <v>0</v>
      </c>
      <c r="CO42" s="101">
        <v>0</v>
      </c>
      <c r="CP42" s="99">
        <v>0</v>
      </c>
      <c r="CQ42" s="99">
        <v>0</v>
      </c>
      <c r="CR42" s="99">
        <v>0</v>
      </c>
      <c r="CS42" s="99">
        <v>0</v>
      </c>
      <c r="CT42" s="99">
        <v>0</v>
      </c>
      <c r="CU42" s="99">
        <v>0</v>
      </c>
      <c r="CV42" s="99">
        <v>0</v>
      </c>
      <c r="CW42" s="99">
        <v>0</v>
      </c>
      <c r="CX42" s="99">
        <v>0</v>
      </c>
      <c r="CY42" s="101">
        <v>0</v>
      </c>
      <c r="CZ42" s="99">
        <v>0</v>
      </c>
      <c r="DA42" s="103">
        <f t="shared" si="0"/>
        <v>610107.14</v>
      </c>
      <c r="DB42" s="104">
        <v>610107.14000000013</v>
      </c>
      <c r="DC42" s="120">
        <f t="shared" si="1"/>
        <v>0</v>
      </c>
    </row>
    <row r="43" spans="2:107" ht="15.75" thickBot="1" x14ac:dyDescent="0.3">
      <c r="B43" s="298" t="s">
        <v>26</v>
      </c>
      <c r="C43" s="98">
        <v>34</v>
      </c>
      <c r="D43" s="99">
        <v>0</v>
      </c>
      <c r="E43" s="99">
        <v>0</v>
      </c>
      <c r="F43" s="99">
        <v>0</v>
      </c>
      <c r="G43" s="99">
        <v>0</v>
      </c>
      <c r="H43" s="99">
        <v>0</v>
      </c>
      <c r="I43" s="99">
        <v>0</v>
      </c>
      <c r="J43" s="99">
        <v>0</v>
      </c>
      <c r="K43" s="99">
        <v>0</v>
      </c>
      <c r="L43" s="99">
        <v>0</v>
      </c>
      <c r="M43" s="99">
        <v>0</v>
      </c>
      <c r="N43" s="99">
        <v>0</v>
      </c>
      <c r="O43" s="99">
        <v>0</v>
      </c>
      <c r="P43" s="99">
        <v>0</v>
      </c>
      <c r="Q43" s="99">
        <v>0</v>
      </c>
      <c r="R43" s="99">
        <v>0</v>
      </c>
      <c r="S43" s="99">
        <v>0</v>
      </c>
      <c r="T43" s="99">
        <v>0</v>
      </c>
      <c r="U43" s="99">
        <v>0</v>
      </c>
      <c r="V43" s="99">
        <v>0</v>
      </c>
      <c r="W43" s="99">
        <v>0</v>
      </c>
      <c r="X43" s="99">
        <v>0</v>
      </c>
      <c r="Y43" s="99">
        <v>0</v>
      </c>
      <c r="Z43" s="99">
        <v>0</v>
      </c>
      <c r="AA43" s="99">
        <v>0</v>
      </c>
      <c r="AB43" s="99">
        <v>0</v>
      </c>
      <c r="AC43" s="99">
        <v>0</v>
      </c>
      <c r="AD43" s="99">
        <v>0</v>
      </c>
      <c r="AE43" s="99">
        <v>0</v>
      </c>
      <c r="AF43" s="99">
        <v>0</v>
      </c>
      <c r="AG43" s="99">
        <v>0</v>
      </c>
      <c r="AH43" s="99">
        <v>0</v>
      </c>
      <c r="AI43" s="99">
        <v>0</v>
      </c>
      <c r="AJ43" s="99">
        <v>0</v>
      </c>
      <c r="AK43" s="99">
        <v>0</v>
      </c>
      <c r="AL43" s="99">
        <v>0</v>
      </c>
      <c r="AM43" s="99">
        <v>0</v>
      </c>
      <c r="AN43" s="99">
        <v>0</v>
      </c>
      <c r="AO43" s="99">
        <v>0</v>
      </c>
      <c r="AP43" s="99">
        <v>0</v>
      </c>
      <c r="AQ43" s="99">
        <v>0</v>
      </c>
      <c r="AR43" s="99">
        <v>0</v>
      </c>
      <c r="AS43" s="99">
        <v>0</v>
      </c>
      <c r="AT43" s="99">
        <v>0</v>
      </c>
      <c r="AU43" s="99">
        <v>0</v>
      </c>
      <c r="AV43" s="99">
        <v>0</v>
      </c>
      <c r="AW43" s="99">
        <v>0</v>
      </c>
      <c r="AX43" s="99">
        <v>0</v>
      </c>
      <c r="AY43" s="99">
        <v>0</v>
      </c>
      <c r="AZ43" s="99">
        <v>0</v>
      </c>
      <c r="BA43" s="99">
        <v>0</v>
      </c>
      <c r="BB43" s="99">
        <v>0</v>
      </c>
      <c r="BC43" s="99">
        <v>0</v>
      </c>
      <c r="BD43" s="99">
        <v>0</v>
      </c>
      <c r="BE43" s="99">
        <v>0</v>
      </c>
      <c r="BF43" s="99">
        <v>0</v>
      </c>
      <c r="BG43" s="99">
        <v>0</v>
      </c>
      <c r="BH43" s="99">
        <v>0</v>
      </c>
      <c r="BI43" s="99">
        <v>0</v>
      </c>
      <c r="BJ43" s="101">
        <v>82053.440000000002</v>
      </c>
      <c r="BK43" s="99">
        <v>0</v>
      </c>
      <c r="BL43" s="99">
        <v>0</v>
      </c>
      <c r="BM43" s="99">
        <v>0</v>
      </c>
      <c r="BN43" s="99">
        <v>0</v>
      </c>
      <c r="BO43" s="99">
        <v>0</v>
      </c>
      <c r="BP43" s="99">
        <v>0</v>
      </c>
      <c r="BQ43" s="99">
        <v>0</v>
      </c>
      <c r="BR43" s="99">
        <v>0</v>
      </c>
      <c r="BS43" s="99">
        <v>0</v>
      </c>
      <c r="BT43" s="99">
        <v>0</v>
      </c>
      <c r="BU43" s="99">
        <v>0</v>
      </c>
      <c r="BV43" s="99">
        <v>0</v>
      </c>
      <c r="BW43" s="99">
        <v>0</v>
      </c>
      <c r="BX43" s="99">
        <v>0</v>
      </c>
      <c r="BY43" s="99">
        <v>0</v>
      </c>
      <c r="BZ43" s="102">
        <v>0</v>
      </c>
      <c r="CA43" s="99">
        <v>0</v>
      </c>
      <c r="CB43" s="99">
        <v>0</v>
      </c>
      <c r="CC43" s="99">
        <v>0</v>
      </c>
      <c r="CD43" s="99">
        <v>0</v>
      </c>
      <c r="CE43" s="99">
        <v>0</v>
      </c>
      <c r="CF43" s="99">
        <v>0</v>
      </c>
      <c r="CG43" s="99">
        <v>0</v>
      </c>
      <c r="CH43" s="99">
        <v>0</v>
      </c>
      <c r="CI43" s="99">
        <v>0</v>
      </c>
      <c r="CJ43" s="99">
        <v>0</v>
      </c>
      <c r="CK43" s="99">
        <v>0</v>
      </c>
      <c r="CL43" s="101">
        <v>0</v>
      </c>
      <c r="CM43" s="99">
        <v>0</v>
      </c>
      <c r="CN43" s="101">
        <v>0</v>
      </c>
      <c r="CO43" s="101">
        <v>0</v>
      </c>
      <c r="CP43" s="99">
        <v>0</v>
      </c>
      <c r="CQ43" s="99">
        <v>0</v>
      </c>
      <c r="CR43" s="99">
        <v>0</v>
      </c>
      <c r="CS43" s="99">
        <v>0</v>
      </c>
      <c r="CT43" s="99">
        <v>0</v>
      </c>
      <c r="CU43" s="99">
        <v>0</v>
      </c>
      <c r="CV43" s="99">
        <v>0</v>
      </c>
      <c r="CW43" s="99">
        <v>0</v>
      </c>
      <c r="CX43" s="99">
        <v>0</v>
      </c>
      <c r="CY43" s="101">
        <v>0</v>
      </c>
      <c r="CZ43" s="99">
        <v>0</v>
      </c>
      <c r="DA43" s="103">
        <f t="shared" si="0"/>
        <v>82053.440000000002</v>
      </c>
      <c r="DB43" s="104">
        <v>82053.439999999988</v>
      </c>
      <c r="DC43" s="120">
        <f t="shared" si="1"/>
        <v>0</v>
      </c>
    </row>
    <row r="44" spans="2:107" ht="15.75" thickBot="1" x14ac:dyDescent="0.3">
      <c r="B44" s="298" t="s">
        <v>27</v>
      </c>
      <c r="C44" s="98">
        <v>35</v>
      </c>
      <c r="D44" s="99">
        <v>0</v>
      </c>
      <c r="E44" s="99">
        <v>0</v>
      </c>
      <c r="F44" s="99">
        <v>0</v>
      </c>
      <c r="G44" s="99">
        <v>0</v>
      </c>
      <c r="H44" s="99">
        <v>0</v>
      </c>
      <c r="I44" s="99">
        <v>0</v>
      </c>
      <c r="J44" s="99">
        <v>0</v>
      </c>
      <c r="K44" s="99">
        <v>0</v>
      </c>
      <c r="L44" s="99">
        <v>0</v>
      </c>
      <c r="M44" s="99">
        <v>0</v>
      </c>
      <c r="N44" s="99">
        <v>0</v>
      </c>
      <c r="O44" s="99">
        <v>0</v>
      </c>
      <c r="P44" s="99">
        <v>0</v>
      </c>
      <c r="Q44" s="99">
        <v>0</v>
      </c>
      <c r="R44" s="99">
        <v>0</v>
      </c>
      <c r="S44" s="99">
        <v>0</v>
      </c>
      <c r="T44" s="99">
        <v>0</v>
      </c>
      <c r="U44" s="99">
        <v>0</v>
      </c>
      <c r="V44" s="99">
        <v>0</v>
      </c>
      <c r="W44" s="99">
        <v>0</v>
      </c>
      <c r="X44" s="99">
        <v>0</v>
      </c>
      <c r="Y44" s="99">
        <v>0</v>
      </c>
      <c r="Z44" s="99">
        <v>0</v>
      </c>
      <c r="AA44" s="99">
        <v>0</v>
      </c>
      <c r="AB44" s="99">
        <v>0</v>
      </c>
      <c r="AC44" s="99">
        <v>0</v>
      </c>
      <c r="AD44" s="99">
        <v>0</v>
      </c>
      <c r="AE44" s="99">
        <v>0</v>
      </c>
      <c r="AF44" s="99">
        <v>0</v>
      </c>
      <c r="AG44" s="99">
        <v>0</v>
      </c>
      <c r="AH44" s="99">
        <v>0</v>
      </c>
      <c r="AI44" s="99">
        <v>0</v>
      </c>
      <c r="AJ44" s="99">
        <v>0</v>
      </c>
      <c r="AK44" s="99">
        <v>0</v>
      </c>
      <c r="AL44" s="99">
        <v>0</v>
      </c>
      <c r="AM44" s="99">
        <v>0</v>
      </c>
      <c r="AN44" s="99">
        <v>0</v>
      </c>
      <c r="AO44" s="99">
        <v>0</v>
      </c>
      <c r="AP44" s="99">
        <v>0</v>
      </c>
      <c r="AQ44" s="99">
        <v>0</v>
      </c>
      <c r="AR44" s="99">
        <v>0</v>
      </c>
      <c r="AS44" s="99">
        <v>0</v>
      </c>
      <c r="AT44" s="99">
        <v>0</v>
      </c>
      <c r="AU44" s="99">
        <v>0</v>
      </c>
      <c r="AV44" s="99">
        <v>0</v>
      </c>
      <c r="AW44" s="99">
        <v>0</v>
      </c>
      <c r="AX44" s="99">
        <v>0</v>
      </c>
      <c r="AY44" s="99">
        <v>0</v>
      </c>
      <c r="AZ44" s="99">
        <v>0</v>
      </c>
      <c r="BA44" s="99">
        <v>0</v>
      </c>
      <c r="BB44" s="99">
        <v>0</v>
      </c>
      <c r="BC44" s="99">
        <v>0</v>
      </c>
      <c r="BD44" s="99">
        <v>0</v>
      </c>
      <c r="BE44" s="99">
        <v>0</v>
      </c>
      <c r="BF44" s="99">
        <v>0</v>
      </c>
      <c r="BG44" s="99">
        <v>0</v>
      </c>
      <c r="BH44" s="99">
        <v>0</v>
      </c>
      <c r="BI44" s="99">
        <v>0</v>
      </c>
      <c r="BJ44" s="99">
        <v>0</v>
      </c>
      <c r="BK44" s="101">
        <v>952513.77</v>
      </c>
      <c r="BL44" s="99">
        <v>0</v>
      </c>
      <c r="BM44" s="99">
        <v>0</v>
      </c>
      <c r="BN44" s="99">
        <v>0</v>
      </c>
      <c r="BO44" s="99">
        <v>0</v>
      </c>
      <c r="BP44" s="99">
        <v>0</v>
      </c>
      <c r="BQ44" s="99">
        <v>0</v>
      </c>
      <c r="BR44" s="99">
        <v>0</v>
      </c>
      <c r="BS44" s="99">
        <v>0</v>
      </c>
      <c r="BT44" s="99">
        <v>0</v>
      </c>
      <c r="BU44" s="99">
        <v>0</v>
      </c>
      <c r="BV44" s="99">
        <v>0</v>
      </c>
      <c r="BW44" s="99">
        <v>0</v>
      </c>
      <c r="BX44" s="99">
        <v>0</v>
      </c>
      <c r="BY44" s="99">
        <v>0</v>
      </c>
      <c r="BZ44" s="102">
        <v>0</v>
      </c>
      <c r="CA44" s="99">
        <v>0</v>
      </c>
      <c r="CB44" s="99">
        <v>0</v>
      </c>
      <c r="CC44" s="99">
        <v>0</v>
      </c>
      <c r="CD44" s="99">
        <v>0</v>
      </c>
      <c r="CE44" s="99">
        <v>0</v>
      </c>
      <c r="CF44" s="99">
        <v>0</v>
      </c>
      <c r="CG44" s="99">
        <v>0</v>
      </c>
      <c r="CH44" s="99">
        <v>0</v>
      </c>
      <c r="CI44" s="99">
        <v>0</v>
      </c>
      <c r="CJ44" s="99">
        <v>0</v>
      </c>
      <c r="CK44" s="99">
        <v>0</v>
      </c>
      <c r="CL44" s="101">
        <v>0</v>
      </c>
      <c r="CM44" s="99">
        <v>0</v>
      </c>
      <c r="CN44" s="101">
        <v>0</v>
      </c>
      <c r="CO44" s="101">
        <v>0</v>
      </c>
      <c r="CP44" s="99">
        <v>0</v>
      </c>
      <c r="CQ44" s="99">
        <v>0</v>
      </c>
      <c r="CR44" s="99">
        <v>0</v>
      </c>
      <c r="CS44" s="99">
        <v>0</v>
      </c>
      <c r="CT44" s="99">
        <v>0</v>
      </c>
      <c r="CU44" s="99">
        <v>0</v>
      </c>
      <c r="CV44" s="99">
        <v>0</v>
      </c>
      <c r="CW44" s="99">
        <v>0</v>
      </c>
      <c r="CX44" s="99">
        <v>0</v>
      </c>
      <c r="CY44" s="101">
        <v>0</v>
      </c>
      <c r="CZ44" s="99">
        <v>0</v>
      </c>
      <c r="DA44" s="103">
        <f t="shared" si="0"/>
        <v>952513.77</v>
      </c>
      <c r="DB44" s="104">
        <v>952513.8</v>
      </c>
      <c r="DC44" s="120">
        <f t="shared" si="1"/>
        <v>-3.0000000027939677E-2</v>
      </c>
    </row>
    <row r="45" spans="2:107" ht="15.75" thickBot="1" x14ac:dyDescent="0.3">
      <c r="B45" s="298" t="s">
        <v>28</v>
      </c>
      <c r="C45" s="98">
        <v>36</v>
      </c>
      <c r="D45" s="99">
        <v>0</v>
      </c>
      <c r="E45" s="99">
        <v>0</v>
      </c>
      <c r="F45" s="99">
        <v>0</v>
      </c>
      <c r="G45" s="99">
        <v>0</v>
      </c>
      <c r="H45" s="99">
        <v>0</v>
      </c>
      <c r="I45" s="99">
        <v>0</v>
      </c>
      <c r="J45" s="99">
        <v>0</v>
      </c>
      <c r="K45" s="99">
        <v>0</v>
      </c>
      <c r="L45" s="99">
        <v>0</v>
      </c>
      <c r="M45" s="99">
        <v>0</v>
      </c>
      <c r="N45" s="99">
        <v>0</v>
      </c>
      <c r="O45" s="99">
        <v>0</v>
      </c>
      <c r="P45" s="99">
        <v>0</v>
      </c>
      <c r="Q45" s="99">
        <v>0</v>
      </c>
      <c r="R45" s="99">
        <v>0</v>
      </c>
      <c r="S45" s="99">
        <v>0</v>
      </c>
      <c r="T45" s="99">
        <v>0</v>
      </c>
      <c r="U45" s="99">
        <v>0</v>
      </c>
      <c r="V45" s="99">
        <v>0</v>
      </c>
      <c r="W45" s="99">
        <v>0</v>
      </c>
      <c r="X45" s="99">
        <v>0</v>
      </c>
      <c r="Y45" s="99">
        <v>0</v>
      </c>
      <c r="Z45" s="99">
        <v>0</v>
      </c>
      <c r="AA45" s="99">
        <v>0</v>
      </c>
      <c r="AB45" s="99">
        <v>0</v>
      </c>
      <c r="AC45" s="99">
        <v>0</v>
      </c>
      <c r="AD45" s="99">
        <v>0</v>
      </c>
      <c r="AE45" s="99">
        <v>0</v>
      </c>
      <c r="AF45" s="99">
        <v>0</v>
      </c>
      <c r="AG45" s="99">
        <v>0</v>
      </c>
      <c r="AH45" s="99">
        <v>0</v>
      </c>
      <c r="AI45" s="99">
        <v>0</v>
      </c>
      <c r="AJ45" s="99">
        <v>0</v>
      </c>
      <c r="AK45" s="99">
        <v>0</v>
      </c>
      <c r="AL45" s="99">
        <v>0</v>
      </c>
      <c r="AM45" s="99">
        <v>0</v>
      </c>
      <c r="AN45" s="99">
        <v>0</v>
      </c>
      <c r="AO45" s="99">
        <v>0</v>
      </c>
      <c r="AP45" s="99">
        <v>0</v>
      </c>
      <c r="AQ45" s="99">
        <v>0</v>
      </c>
      <c r="AR45" s="99">
        <v>0</v>
      </c>
      <c r="AS45" s="99">
        <v>0</v>
      </c>
      <c r="AT45" s="99">
        <v>0</v>
      </c>
      <c r="AU45" s="99">
        <v>0</v>
      </c>
      <c r="AV45" s="99">
        <v>0</v>
      </c>
      <c r="AW45" s="99">
        <v>0</v>
      </c>
      <c r="AX45" s="99">
        <v>0</v>
      </c>
      <c r="AY45" s="99">
        <v>0</v>
      </c>
      <c r="AZ45" s="99">
        <v>0</v>
      </c>
      <c r="BA45" s="99">
        <v>0</v>
      </c>
      <c r="BB45" s="99">
        <v>0</v>
      </c>
      <c r="BC45" s="99">
        <v>0</v>
      </c>
      <c r="BD45" s="99">
        <v>0</v>
      </c>
      <c r="BE45" s="99">
        <v>0</v>
      </c>
      <c r="BF45" s="99">
        <v>0</v>
      </c>
      <c r="BG45" s="99">
        <v>0</v>
      </c>
      <c r="BH45" s="99">
        <v>0</v>
      </c>
      <c r="BI45" s="99">
        <v>0</v>
      </c>
      <c r="BJ45" s="99">
        <v>0</v>
      </c>
      <c r="BK45" s="99">
        <v>0</v>
      </c>
      <c r="BL45" s="101">
        <v>292371.06</v>
      </c>
      <c r="BM45" s="99">
        <v>0</v>
      </c>
      <c r="BN45" s="99">
        <v>0</v>
      </c>
      <c r="BO45" s="99">
        <v>0</v>
      </c>
      <c r="BP45" s="99">
        <v>0</v>
      </c>
      <c r="BQ45" s="99">
        <v>0</v>
      </c>
      <c r="BR45" s="99">
        <v>0</v>
      </c>
      <c r="BS45" s="99">
        <v>0</v>
      </c>
      <c r="BT45" s="99">
        <v>0</v>
      </c>
      <c r="BU45" s="99">
        <v>0</v>
      </c>
      <c r="BV45" s="99">
        <v>0</v>
      </c>
      <c r="BW45" s="99">
        <v>0</v>
      </c>
      <c r="BX45" s="99">
        <v>0</v>
      </c>
      <c r="BY45" s="99">
        <v>0</v>
      </c>
      <c r="BZ45" s="102">
        <v>0</v>
      </c>
      <c r="CA45" s="99">
        <v>0</v>
      </c>
      <c r="CB45" s="99">
        <v>0</v>
      </c>
      <c r="CC45" s="99">
        <v>0</v>
      </c>
      <c r="CD45" s="99">
        <v>0</v>
      </c>
      <c r="CE45" s="99">
        <v>0</v>
      </c>
      <c r="CF45" s="99">
        <v>0</v>
      </c>
      <c r="CG45" s="99">
        <v>0</v>
      </c>
      <c r="CH45" s="99">
        <v>0</v>
      </c>
      <c r="CI45" s="99">
        <v>0</v>
      </c>
      <c r="CJ45" s="99">
        <v>0</v>
      </c>
      <c r="CK45" s="99">
        <v>0</v>
      </c>
      <c r="CL45" s="101">
        <v>0</v>
      </c>
      <c r="CM45" s="99">
        <v>0</v>
      </c>
      <c r="CN45" s="101">
        <v>0</v>
      </c>
      <c r="CO45" s="101">
        <v>0</v>
      </c>
      <c r="CP45" s="99">
        <v>0</v>
      </c>
      <c r="CQ45" s="99">
        <v>0</v>
      </c>
      <c r="CR45" s="99">
        <v>0</v>
      </c>
      <c r="CS45" s="99">
        <v>0</v>
      </c>
      <c r="CT45" s="99">
        <v>0</v>
      </c>
      <c r="CU45" s="99">
        <v>0</v>
      </c>
      <c r="CV45" s="99">
        <v>0</v>
      </c>
      <c r="CW45" s="99">
        <v>0</v>
      </c>
      <c r="CX45" s="99">
        <v>0</v>
      </c>
      <c r="CY45" s="101">
        <v>0</v>
      </c>
      <c r="CZ45" s="99">
        <v>0</v>
      </c>
      <c r="DA45" s="103">
        <f t="shared" si="0"/>
        <v>292371.06</v>
      </c>
      <c r="DB45" s="104">
        <v>292371.05999999994</v>
      </c>
      <c r="DC45" s="120">
        <f t="shared" si="1"/>
        <v>0</v>
      </c>
    </row>
    <row r="46" spans="2:107" ht="15.75" thickBot="1" x14ac:dyDescent="0.3">
      <c r="B46" s="298" t="s">
        <v>29</v>
      </c>
      <c r="C46" s="98">
        <v>37</v>
      </c>
      <c r="D46" s="99">
        <v>0</v>
      </c>
      <c r="E46" s="99">
        <v>0</v>
      </c>
      <c r="F46" s="99">
        <v>0</v>
      </c>
      <c r="G46" s="99">
        <v>0</v>
      </c>
      <c r="H46" s="99">
        <v>0</v>
      </c>
      <c r="I46" s="99">
        <v>0</v>
      </c>
      <c r="J46" s="99">
        <v>0</v>
      </c>
      <c r="K46" s="99">
        <v>0</v>
      </c>
      <c r="L46" s="99">
        <v>0</v>
      </c>
      <c r="M46" s="99">
        <v>0</v>
      </c>
      <c r="N46" s="99">
        <v>0</v>
      </c>
      <c r="O46" s="99">
        <v>0</v>
      </c>
      <c r="P46" s="99">
        <v>0</v>
      </c>
      <c r="Q46" s="99">
        <v>0</v>
      </c>
      <c r="R46" s="99">
        <v>0</v>
      </c>
      <c r="S46" s="99">
        <v>0</v>
      </c>
      <c r="T46" s="99">
        <v>0</v>
      </c>
      <c r="U46" s="99">
        <v>0</v>
      </c>
      <c r="V46" s="99">
        <v>0</v>
      </c>
      <c r="W46" s="99">
        <v>0</v>
      </c>
      <c r="X46" s="99">
        <v>0</v>
      </c>
      <c r="Y46" s="99">
        <v>0</v>
      </c>
      <c r="Z46" s="99">
        <v>0</v>
      </c>
      <c r="AA46" s="99">
        <v>0</v>
      </c>
      <c r="AB46" s="99">
        <v>0</v>
      </c>
      <c r="AC46" s="99">
        <v>0</v>
      </c>
      <c r="AD46" s="99">
        <v>0</v>
      </c>
      <c r="AE46" s="99">
        <v>0</v>
      </c>
      <c r="AF46" s="99">
        <v>0</v>
      </c>
      <c r="AG46" s="99">
        <v>0</v>
      </c>
      <c r="AH46" s="99">
        <v>0</v>
      </c>
      <c r="AI46" s="99">
        <v>0</v>
      </c>
      <c r="AJ46" s="99">
        <v>0</v>
      </c>
      <c r="AK46" s="99">
        <v>0</v>
      </c>
      <c r="AL46" s="99">
        <v>0</v>
      </c>
      <c r="AM46" s="99">
        <v>0</v>
      </c>
      <c r="AN46" s="99">
        <v>0</v>
      </c>
      <c r="AO46" s="99">
        <v>0</v>
      </c>
      <c r="AP46" s="99">
        <v>0</v>
      </c>
      <c r="AQ46" s="99">
        <v>0</v>
      </c>
      <c r="AR46" s="99">
        <v>0</v>
      </c>
      <c r="AS46" s="99">
        <v>0</v>
      </c>
      <c r="AT46" s="99">
        <v>0</v>
      </c>
      <c r="AU46" s="99">
        <v>0</v>
      </c>
      <c r="AV46" s="99">
        <v>0</v>
      </c>
      <c r="AW46" s="99">
        <v>0</v>
      </c>
      <c r="AX46" s="99">
        <v>0</v>
      </c>
      <c r="AY46" s="99">
        <v>0</v>
      </c>
      <c r="AZ46" s="99">
        <v>0</v>
      </c>
      <c r="BA46" s="99">
        <v>0</v>
      </c>
      <c r="BB46" s="99">
        <v>0</v>
      </c>
      <c r="BC46" s="99">
        <v>0</v>
      </c>
      <c r="BD46" s="99">
        <v>0</v>
      </c>
      <c r="BE46" s="99">
        <v>0</v>
      </c>
      <c r="BF46" s="99">
        <v>0</v>
      </c>
      <c r="BG46" s="99">
        <v>0</v>
      </c>
      <c r="BH46" s="99">
        <v>0</v>
      </c>
      <c r="BI46" s="99">
        <v>0</v>
      </c>
      <c r="BJ46" s="99">
        <v>0</v>
      </c>
      <c r="BK46" s="99">
        <v>0</v>
      </c>
      <c r="BL46" s="99">
        <v>0</v>
      </c>
      <c r="BM46" s="101">
        <v>173145.44</v>
      </c>
      <c r="BN46" s="99">
        <v>0</v>
      </c>
      <c r="BO46" s="99">
        <v>0</v>
      </c>
      <c r="BP46" s="99">
        <v>0</v>
      </c>
      <c r="BQ46" s="99">
        <v>0</v>
      </c>
      <c r="BR46" s="99">
        <v>0</v>
      </c>
      <c r="BS46" s="99">
        <v>0</v>
      </c>
      <c r="BT46" s="99">
        <v>0</v>
      </c>
      <c r="BU46" s="99">
        <v>0</v>
      </c>
      <c r="BV46" s="99">
        <v>0</v>
      </c>
      <c r="BW46" s="99">
        <v>0</v>
      </c>
      <c r="BX46" s="99">
        <v>0</v>
      </c>
      <c r="BY46" s="99">
        <v>0</v>
      </c>
      <c r="BZ46" s="102">
        <v>0</v>
      </c>
      <c r="CA46" s="99">
        <v>0</v>
      </c>
      <c r="CB46" s="99">
        <v>0</v>
      </c>
      <c r="CC46" s="99">
        <v>0</v>
      </c>
      <c r="CD46" s="99">
        <v>0</v>
      </c>
      <c r="CE46" s="99">
        <v>0</v>
      </c>
      <c r="CF46" s="99">
        <v>0</v>
      </c>
      <c r="CG46" s="99">
        <v>0</v>
      </c>
      <c r="CH46" s="99">
        <v>0</v>
      </c>
      <c r="CI46" s="99">
        <v>0</v>
      </c>
      <c r="CJ46" s="99">
        <v>0</v>
      </c>
      <c r="CK46" s="99">
        <v>0</v>
      </c>
      <c r="CL46" s="101">
        <v>0</v>
      </c>
      <c r="CM46" s="99">
        <v>0</v>
      </c>
      <c r="CN46" s="101">
        <v>0</v>
      </c>
      <c r="CO46" s="101">
        <v>0</v>
      </c>
      <c r="CP46" s="99">
        <v>0</v>
      </c>
      <c r="CQ46" s="99">
        <v>0</v>
      </c>
      <c r="CR46" s="99">
        <v>0</v>
      </c>
      <c r="CS46" s="99">
        <v>0</v>
      </c>
      <c r="CT46" s="99">
        <v>0</v>
      </c>
      <c r="CU46" s="99">
        <v>0</v>
      </c>
      <c r="CV46" s="99">
        <v>0</v>
      </c>
      <c r="CW46" s="99">
        <v>0</v>
      </c>
      <c r="CX46" s="99">
        <v>0</v>
      </c>
      <c r="CY46" s="101">
        <v>0</v>
      </c>
      <c r="CZ46" s="99">
        <v>0</v>
      </c>
      <c r="DA46" s="103">
        <f t="shared" si="0"/>
        <v>173145.44</v>
      </c>
      <c r="DB46" s="104">
        <v>173145.43999999997</v>
      </c>
      <c r="DC46" s="120">
        <f t="shared" si="1"/>
        <v>0</v>
      </c>
    </row>
    <row r="47" spans="2:107" ht="15.75" thickBot="1" x14ac:dyDescent="0.3">
      <c r="B47" s="298" t="s">
        <v>223</v>
      </c>
      <c r="C47" s="98">
        <v>38</v>
      </c>
      <c r="D47" s="99">
        <v>0</v>
      </c>
      <c r="E47" s="99">
        <v>0</v>
      </c>
      <c r="F47" s="99">
        <v>0</v>
      </c>
      <c r="G47" s="99">
        <v>0</v>
      </c>
      <c r="H47" s="99">
        <v>0</v>
      </c>
      <c r="I47" s="99">
        <v>0</v>
      </c>
      <c r="J47" s="99">
        <v>0</v>
      </c>
      <c r="K47" s="99">
        <v>0</v>
      </c>
      <c r="L47" s="99">
        <v>0</v>
      </c>
      <c r="M47" s="99">
        <v>0</v>
      </c>
      <c r="N47" s="99">
        <v>0</v>
      </c>
      <c r="O47" s="99">
        <v>0</v>
      </c>
      <c r="P47" s="99">
        <v>0</v>
      </c>
      <c r="Q47" s="99">
        <v>0</v>
      </c>
      <c r="R47" s="99">
        <v>0</v>
      </c>
      <c r="S47" s="99">
        <v>0</v>
      </c>
      <c r="T47" s="99">
        <v>0</v>
      </c>
      <c r="U47" s="99">
        <v>0</v>
      </c>
      <c r="V47" s="99">
        <v>0</v>
      </c>
      <c r="W47" s="99">
        <v>0</v>
      </c>
      <c r="X47" s="99">
        <v>0</v>
      </c>
      <c r="Y47" s="99">
        <v>0</v>
      </c>
      <c r="Z47" s="99">
        <v>0</v>
      </c>
      <c r="AA47" s="99">
        <v>0</v>
      </c>
      <c r="AB47" s="99">
        <v>0</v>
      </c>
      <c r="AC47" s="99">
        <v>0</v>
      </c>
      <c r="AD47" s="99">
        <v>0</v>
      </c>
      <c r="AE47" s="99">
        <v>0</v>
      </c>
      <c r="AF47" s="99">
        <v>0</v>
      </c>
      <c r="AG47" s="99">
        <v>0</v>
      </c>
      <c r="AH47" s="99">
        <v>0</v>
      </c>
      <c r="AI47" s="99">
        <v>0</v>
      </c>
      <c r="AJ47" s="99">
        <v>0</v>
      </c>
      <c r="AK47" s="99">
        <v>0</v>
      </c>
      <c r="AL47" s="99">
        <v>0</v>
      </c>
      <c r="AM47" s="99">
        <v>0</v>
      </c>
      <c r="AN47" s="99">
        <v>0</v>
      </c>
      <c r="AO47" s="99">
        <v>0</v>
      </c>
      <c r="AP47" s="99">
        <v>0</v>
      </c>
      <c r="AQ47" s="99">
        <v>0</v>
      </c>
      <c r="AR47" s="99">
        <v>0</v>
      </c>
      <c r="AS47" s="99">
        <v>0</v>
      </c>
      <c r="AT47" s="99">
        <v>0</v>
      </c>
      <c r="AU47" s="99">
        <v>0</v>
      </c>
      <c r="AV47" s="99">
        <v>0</v>
      </c>
      <c r="AW47" s="99">
        <v>0</v>
      </c>
      <c r="AX47" s="99">
        <v>0</v>
      </c>
      <c r="AY47" s="99">
        <v>0</v>
      </c>
      <c r="AZ47" s="99">
        <v>0</v>
      </c>
      <c r="BA47" s="99">
        <v>0</v>
      </c>
      <c r="BB47" s="99">
        <v>0</v>
      </c>
      <c r="BC47" s="99">
        <v>0</v>
      </c>
      <c r="BD47" s="99">
        <v>0</v>
      </c>
      <c r="BE47" s="99">
        <v>0</v>
      </c>
      <c r="BF47" s="99">
        <v>0</v>
      </c>
      <c r="BG47" s="99">
        <v>0</v>
      </c>
      <c r="BH47" s="99">
        <v>0</v>
      </c>
      <c r="BI47" s="99">
        <v>0</v>
      </c>
      <c r="BJ47" s="99">
        <v>0</v>
      </c>
      <c r="BK47" s="99">
        <v>0</v>
      </c>
      <c r="BL47" s="99">
        <v>0</v>
      </c>
      <c r="BM47" s="99">
        <v>0</v>
      </c>
      <c r="BN47" s="101">
        <v>1246992.57</v>
      </c>
      <c r="BO47" s="99">
        <v>0</v>
      </c>
      <c r="BP47" s="99">
        <v>0</v>
      </c>
      <c r="BQ47" s="99">
        <v>0</v>
      </c>
      <c r="BR47" s="99">
        <v>0</v>
      </c>
      <c r="BS47" s="99">
        <v>0</v>
      </c>
      <c r="BT47" s="99">
        <v>0</v>
      </c>
      <c r="BU47" s="99">
        <v>0</v>
      </c>
      <c r="BV47" s="99">
        <v>0</v>
      </c>
      <c r="BW47" s="99">
        <v>0</v>
      </c>
      <c r="BX47" s="99">
        <v>0</v>
      </c>
      <c r="BY47" s="99">
        <v>0</v>
      </c>
      <c r="BZ47" s="102">
        <v>0</v>
      </c>
      <c r="CA47" s="99">
        <v>0</v>
      </c>
      <c r="CB47" s="99">
        <v>0</v>
      </c>
      <c r="CC47" s="99">
        <v>0</v>
      </c>
      <c r="CD47" s="99">
        <v>0</v>
      </c>
      <c r="CE47" s="99">
        <v>0</v>
      </c>
      <c r="CF47" s="99">
        <v>0</v>
      </c>
      <c r="CG47" s="99">
        <v>0</v>
      </c>
      <c r="CH47" s="99">
        <v>0</v>
      </c>
      <c r="CI47" s="99">
        <v>0</v>
      </c>
      <c r="CJ47" s="99">
        <v>0</v>
      </c>
      <c r="CK47" s="99">
        <v>0</v>
      </c>
      <c r="CL47" s="101">
        <v>0</v>
      </c>
      <c r="CM47" s="99">
        <v>0</v>
      </c>
      <c r="CN47" s="101">
        <v>0</v>
      </c>
      <c r="CO47" s="101">
        <v>0</v>
      </c>
      <c r="CP47" s="99">
        <v>0</v>
      </c>
      <c r="CQ47" s="99">
        <v>0</v>
      </c>
      <c r="CR47" s="99">
        <v>0</v>
      </c>
      <c r="CS47" s="99">
        <v>0</v>
      </c>
      <c r="CT47" s="99">
        <v>0</v>
      </c>
      <c r="CU47" s="99">
        <v>0</v>
      </c>
      <c r="CV47" s="99">
        <v>0</v>
      </c>
      <c r="CW47" s="99">
        <v>0</v>
      </c>
      <c r="CX47" s="99">
        <v>0</v>
      </c>
      <c r="CY47" s="101">
        <v>0</v>
      </c>
      <c r="CZ47" s="99">
        <v>0</v>
      </c>
      <c r="DA47" s="103">
        <f t="shared" si="0"/>
        <v>1246992.57</v>
      </c>
      <c r="DB47" s="104">
        <v>1246992.5999999996</v>
      </c>
      <c r="DC47" s="120">
        <f t="shared" si="1"/>
        <v>-2.999999956227839E-2</v>
      </c>
    </row>
    <row r="48" spans="2:107" ht="15.75" thickBot="1" x14ac:dyDescent="0.3">
      <c r="B48" s="298" t="s">
        <v>30</v>
      </c>
      <c r="C48" s="98">
        <v>39</v>
      </c>
      <c r="D48" s="99">
        <v>0</v>
      </c>
      <c r="E48" s="99">
        <v>0</v>
      </c>
      <c r="F48" s="99">
        <v>0</v>
      </c>
      <c r="G48" s="99">
        <v>0</v>
      </c>
      <c r="H48" s="99">
        <v>0</v>
      </c>
      <c r="I48" s="99">
        <v>0</v>
      </c>
      <c r="J48" s="99">
        <v>0</v>
      </c>
      <c r="K48" s="99">
        <v>0</v>
      </c>
      <c r="L48" s="99">
        <v>0</v>
      </c>
      <c r="M48" s="99">
        <v>0</v>
      </c>
      <c r="N48" s="99">
        <v>0</v>
      </c>
      <c r="O48" s="99">
        <v>0</v>
      </c>
      <c r="P48" s="99">
        <v>0</v>
      </c>
      <c r="Q48" s="99">
        <v>0</v>
      </c>
      <c r="R48" s="99">
        <v>0</v>
      </c>
      <c r="S48" s="99">
        <v>0</v>
      </c>
      <c r="T48" s="99">
        <v>0</v>
      </c>
      <c r="U48" s="99">
        <v>0</v>
      </c>
      <c r="V48" s="99">
        <v>0</v>
      </c>
      <c r="W48" s="99">
        <v>0</v>
      </c>
      <c r="X48" s="99">
        <v>0</v>
      </c>
      <c r="Y48" s="99">
        <v>0</v>
      </c>
      <c r="Z48" s="99">
        <v>0</v>
      </c>
      <c r="AA48" s="99">
        <v>0</v>
      </c>
      <c r="AB48" s="99">
        <v>0</v>
      </c>
      <c r="AC48" s="99">
        <v>0</v>
      </c>
      <c r="AD48" s="99">
        <v>0</v>
      </c>
      <c r="AE48" s="99">
        <v>0</v>
      </c>
      <c r="AF48" s="99">
        <v>0</v>
      </c>
      <c r="AG48" s="99">
        <v>0</v>
      </c>
      <c r="AH48" s="99">
        <v>0</v>
      </c>
      <c r="AI48" s="99">
        <v>0</v>
      </c>
      <c r="AJ48" s="99">
        <v>0</v>
      </c>
      <c r="AK48" s="99">
        <v>0</v>
      </c>
      <c r="AL48" s="99">
        <v>0</v>
      </c>
      <c r="AM48" s="99">
        <v>0</v>
      </c>
      <c r="AN48" s="99">
        <v>0</v>
      </c>
      <c r="AO48" s="99">
        <v>0</v>
      </c>
      <c r="AP48" s="99">
        <v>0</v>
      </c>
      <c r="AQ48" s="99">
        <v>0</v>
      </c>
      <c r="AR48" s="99">
        <v>0</v>
      </c>
      <c r="AS48" s="99">
        <v>0</v>
      </c>
      <c r="AT48" s="99">
        <v>0</v>
      </c>
      <c r="AU48" s="99">
        <v>0</v>
      </c>
      <c r="AV48" s="99">
        <v>0</v>
      </c>
      <c r="AW48" s="99">
        <v>0</v>
      </c>
      <c r="AX48" s="99">
        <v>0</v>
      </c>
      <c r="AY48" s="99">
        <v>0</v>
      </c>
      <c r="AZ48" s="99">
        <v>0</v>
      </c>
      <c r="BA48" s="99">
        <v>0</v>
      </c>
      <c r="BB48" s="99">
        <v>0</v>
      </c>
      <c r="BC48" s="99">
        <v>0</v>
      </c>
      <c r="BD48" s="99">
        <v>0</v>
      </c>
      <c r="BE48" s="99">
        <v>0</v>
      </c>
      <c r="BF48" s="99">
        <v>0</v>
      </c>
      <c r="BG48" s="99">
        <v>0</v>
      </c>
      <c r="BH48" s="99">
        <v>0</v>
      </c>
      <c r="BI48" s="99">
        <v>0</v>
      </c>
      <c r="BJ48" s="99">
        <v>0</v>
      </c>
      <c r="BK48" s="99">
        <v>0</v>
      </c>
      <c r="BL48" s="99">
        <v>0</v>
      </c>
      <c r="BM48" s="99">
        <v>0</v>
      </c>
      <c r="BN48" s="99">
        <v>0</v>
      </c>
      <c r="BO48" s="101">
        <v>1049620.1100000001</v>
      </c>
      <c r="BP48" s="99">
        <v>0</v>
      </c>
      <c r="BQ48" s="99">
        <v>0</v>
      </c>
      <c r="BR48" s="99">
        <v>0</v>
      </c>
      <c r="BS48" s="99">
        <v>0</v>
      </c>
      <c r="BT48" s="99">
        <v>0</v>
      </c>
      <c r="BU48" s="99">
        <v>0</v>
      </c>
      <c r="BV48" s="99">
        <v>0</v>
      </c>
      <c r="BW48" s="99">
        <v>0</v>
      </c>
      <c r="BX48" s="99">
        <v>0</v>
      </c>
      <c r="BY48" s="99">
        <v>0</v>
      </c>
      <c r="BZ48" s="102">
        <v>0</v>
      </c>
      <c r="CA48" s="99">
        <v>0</v>
      </c>
      <c r="CB48" s="99">
        <v>0</v>
      </c>
      <c r="CC48" s="99">
        <v>0</v>
      </c>
      <c r="CD48" s="99">
        <v>0</v>
      </c>
      <c r="CE48" s="99">
        <v>0</v>
      </c>
      <c r="CF48" s="99">
        <v>0</v>
      </c>
      <c r="CG48" s="99">
        <v>0</v>
      </c>
      <c r="CH48" s="99">
        <v>0</v>
      </c>
      <c r="CI48" s="99">
        <v>0</v>
      </c>
      <c r="CJ48" s="99">
        <v>0</v>
      </c>
      <c r="CK48" s="99">
        <v>0</v>
      </c>
      <c r="CL48" s="101">
        <v>0</v>
      </c>
      <c r="CM48" s="99">
        <v>0</v>
      </c>
      <c r="CN48" s="101">
        <v>0</v>
      </c>
      <c r="CO48" s="101">
        <v>0</v>
      </c>
      <c r="CP48" s="99">
        <v>0</v>
      </c>
      <c r="CQ48" s="99">
        <v>0</v>
      </c>
      <c r="CR48" s="99">
        <v>0</v>
      </c>
      <c r="CS48" s="99">
        <v>0</v>
      </c>
      <c r="CT48" s="99">
        <v>0</v>
      </c>
      <c r="CU48" s="99">
        <v>0</v>
      </c>
      <c r="CV48" s="99">
        <v>0</v>
      </c>
      <c r="CW48" s="99">
        <v>0</v>
      </c>
      <c r="CX48" s="99">
        <v>0</v>
      </c>
      <c r="CY48" s="101">
        <v>113081.1</v>
      </c>
      <c r="CZ48" s="99">
        <v>0</v>
      </c>
      <c r="DA48" s="103">
        <f t="shared" si="0"/>
        <v>1162701.2100000002</v>
      </c>
      <c r="DB48" s="104">
        <v>1162701.2500000007</v>
      </c>
      <c r="DC48" s="120">
        <f t="shared" si="1"/>
        <v>-4.000000050291419E-2</v>
      </c>
    </row>
    <row r="49" spans="2:107" ht="15.75" thickBot="1" x14ac:dyDescent="0.3">
      <c r="B49" s="298" t="s">
        <v>31</v>
      </c>
      <c r="C49" s="98">
        <v>40</v>
      </c>
      <c r="D49" s="99">
        <v>0</v>
      </c>
      <c r="E49" s="99">
        <v>0</v>
      </c>
      <c r="F49" s="99">
        <v>0</v>
      </c>
      <c r="G49" s="99">
        <v>0</v>
      </c>
      <c r="H49" s="99">
        <v>0</v>
      </c>
      <c r="I49" s="99">
        <v>0</v>
      </c>
      <c r="J49" s="99">
        <v>0</v>
      </c>
      <c r="K49" s="99">
        <v>0</v>
      </c>
      <c r="L49" s="99">
        <v>0</v>
      </c>
      <c r="M49" s="99">
        <v>0</v>
      </c>
      <c r="N49" s="99">
        <v>0</v>
      </c>
      <c r="O49" s="99">
        <v>0</v>
      </c>
      <c r="P49" s="99">
        <v>0</v>
      </c>
      <c r="Q49" s="99">
        <v>0</v>
      </c>
      <c r="R49" s="99">
        <v>0</v>
      </c>
      <c r="S49" s="99">
        <v>0</v>
      </c>
      <c r="T49" s="99">
        <v>0</v>
      </c>
      <c r="U49" s="99">
        <v>0</v>
      </c>
      <c r="V49" s="99">
        <v>0</v>
      </c>
      <c r="W49" s="99">
        <v>0</v>
      </c>
      <c r="X49" s="99">
        <v>0</v>
      </c>
      <c r="Y49" s="99">
        <v>0</v>
      </c>
      <c r="Z49" s="99">
        <v>0</v>
      </c>
      <c r="AA49" s="99">
        <v>0</v>
      </c>
      <c r="AB49" s="99">
        <v>0</v>
      </c>
      <c r="AC49" s="99">
        <v>0</v>
      </c>
      <c r="AD49" s="99">
        <v>0</v>
      </c>
      <c r="AE49" s="99">
        <v>0</v>
      </c>
      <c r="AF49" s="99">
        <v>0</v>
      </c>
      <c r="AG49" s="99">
        <v>0</v>
      </c>
      <c r="AH49" s="99">
        <v>0</v>
      </c>
      <c r="AI49" s="99">
        <v>0</v>
      </c>
      <c r="AJ49" s="99">
        <v>0</v>
      </c>
      <c r="AK49" s="99">
        <v>0</v>
      </c>
      <c r="AL49" s="99">
        <v>0</v>
      </c>
      <c r="AM49" s="99">
        <v>0</v>
      </c>
      <c r="AN49" s="99">
        <v>0</v>
      </c>
      <c r="AO49" s="99">
        <v>0</v>
      </c>
      <c r="AP49" s="99">
        <v>0</v>
      </c>
      <c r="AQ49" s="99">
        <v>0</v>
      </c>
      <c r="AR49" s="99">
        <v>0</v>
      </c>
      <c r="AS49" s="99">
        <v>0</v>
      </c>
      <c r="AT49" s="99">
        <v>0</v>
      </c>
      <c r="AU49" s="99">
        <v>0</v>
      </c>
      <c r="AV49" s="99">
        <v>0</v>
      </c>
      <c r="AW49" s="99">
        <v>0</v>
      </c>
      <c r="AX49" s="99">
        <v>0</v>
      </c>
      <c r="AY49" s="99">
        <v>0</v>
      </c>
      <c r="AZ49" s="99">
        <v>0</v>
      </c>
      <c r="BA49" s="99">
        <v>0</v>
      </c>
      <c r="BB49" s="99">
        <v>0</v>
      </c>
      <c r="BC49" s="99">
        <v>0</v>
      </c>
      <c r="BD49" s="99">
        <v>0</v>
      </c>
      <c r="BE49" s="99">
        <v>0</v>
      </c>
      <c r="BF49" s="99">
        <v>0</v>
      </c>
      <c r="BG49" s="99">
        <v>0</v>
      </c>
      <c r="BH49" s="99">
        <v>0</v>
      </c>
      <c r="BI49" s="99">
        <v>0</v>
      </c>
      <c r="BJ49" s="99">
        <v>0</v>
      </c>
      <c r="BK49" s="99">
        <v>0</v>
      </c>
      <c r="BL49" s="99">
        <v>0</v>
      </c>
      <c r="BM49" s="99">
        <v>0</v>
      </c>
      <c r="BN49" s="99">
        <v>0</v>
      </c>
      <c r="BO49" s="99">
        <v>0</v>
      </c>
      <c r="BP49" s="101">
        <v>122140.51</v>
      </c>
      <c r="BQ49" s="99">
        <v>0</v>
      </c>
      <c r="BR49" s="99">
        <v>0</v>
      </c>
      <c r="BS49" s="99">
        <v>0</v>
      </c>
      <c r="BT49" s="99">
        <v>0</v>
      </c>
      <c r="BU49" s="99">
        <v>0</v>
      </c>
      <c r="BV49" s="99">
        <v>0</v>
      </c>
      <c r="BW49" s="99">
        <v>0</v>
      </c>
      <c r="BX49" s="99">
        <v>0</v>
      </c>
      <c r="BY49" s="99">
        <v>0</v>
      </c>
      <c r="BZ49" s="102">
        <v>0</v>
      </c>
      <c r="CA49" s="99">
        <v>0</v>
      </c>
      <c r="CB49" s="99">
        <v>0</v>
      </c>
      <c r="CC49" s="99">
        <v>0</v>
      </c>
      <c r="CD49" s="99">
        <v>0</v>
      </c>
      <c r="CE49" s="99">
        <v>0</v>
      </c>
      <c r="CF49" s="99">
        <v>0</v>
      </c>
      <c r="CG49" s="99">
        <v>0</v>
      </c>
      <c r="CH49" s="99">
        <v>0</v>
      </c>
      <c r="CI49" s="99">
        <v>0</v>
      </c>
      <c r="CJ49" s="99">
        <v>0</v>
      </c>
      <c r="CK49" s="99">
        <v>0</v>
      </c>
      <c r="CL49" s="101">
        <v>0</v>
      </c>
      <c r="CM49" s="99">
        <v>0</v>
      </c>
      <c r="CN49" s="101">
        <v>0</v>
      </c>
      <c r="CO49" s="101">
        <v>0</v>
      </c>
      <c r="CP49" s="99">
        <v>0</v>
      </c>
      <c r="CQ49" s="99">
        <v>0</v>
      </c>
      <c r="CR49" s="99">
        <v>0</v>
      </c>
      <c r="CS49" s="99">
        <v>0</v>
      </c>
      <c r="CT49" s="99">
        <v>0</v>
      </c>
      <c r="CU49" s="99">
        <v>0</v>
      </c>
      <c r="CV49" s="99">
        <v>0</v>
      </c>
      <c r="CW49" s="99">
        <v>0</v>
      </c>
      <c r="CX49" s="99">
        <v>0</v>
      </c>
      <c r="CY49" s="101">
        <v>83906.51</v>
      </c>
      <c r="CZ49" s="99">
        <v>0</v>
      </c>
      <c r="DA49" s="103">
        <f t="shared" si="0"/>
        <v>206047.02</v>
      </c>
      <c r="DB49" s="104">
        <v>206047.04000000012</v>
      </c>
      <c r="DC49" s="120">
        <f t="shared" si="1"/>
        <v>-2.0000000135041773E-2</v>
      </c>
    </row>
    <row r="50" spans="2:107" ht="15.75" thickBot="1" x14ac:dyDescent="0.3">
      <c r="B50" s="298" t="s">
        <v>32</v>
      </c>
      <c r="C50" s="98">
        <v>41</v>
      </c>
      <c r="D50" s="99">
        <v>0</v>
      </c>
      <c r="E50" s="99">
        <v>0</v>
      </c>
      <c r="F50" s="99">
        <v>0</v>
      </c>
      <c r="G50" s="99">
        <v>0</v>
      </c>
      <c r="H50" s="99">
        <v>0</v>
      </c>
      <c r="I50" s="99">
        <v>0</v>
      </c>
      <c r="J50" s="99">
        <v>0</v>
      </c>
      <c r="K50" s="99">
        <v>0</v>
      </c>
      <c r="L50" s="99">
        <v>0</v>
      </c>
      <c r="M50" s="99">
        <v>0</v>
      </c>
      <c r="N50" s="99">
        <v>0</v>
      </c>
      <c r="O50" s="99">
        <v>0</v>
      </c>
      <c r="P50" s="99">
        <v>0</v>
      </c>
      <c r="Q50" s="99">
        <v>0</v>
      </c>
      <c r="R50" s="99">
        <v>0</v>
      </c>
      <c r="S50" s="99">
        <v>0</v>
      </c>
      <c r="T50" s="99">
        <v>0</v>
      </c>
      <c r="U50" s="99">
        <v>0</v>
      </c>
      <c r="V50" s="99">
        <v>0</v>
      </c>
      <c r="W50" s="99">
        <v>0</v>
      </c>
      <c r="X50" s="99">
        <v>0</v>
      </c>
      <c r="Y50" s="99">
        <v>0</v>
      </c>
      <c r="Z50" s="99">
        <v>0</v>
      </c>
      <c r="AA50" s="99">
        <v>0</v>
      </c>
      <c r="AB50" s="99">
        <v>0</v>
      </c>
      <c r="AC50" s="99">
        <v>0</v>
      </c>
      <c r="AD50" s="99">
        <v>0</v>
      </c>
      <c r="AE50" s="99">
        <v>0</v>
      </c>
      <c r="AF50" s="99">
        <v>0</v>
      </c>
      <c r="AG50" s="99">
        <v>0</v>
      </c>
      <c r="AH50" s="99">
        <v>0</v>
      </c>
      <c r="AI50" s="99">
        <v>0</v>
      </c>
      <c r="AJ50" s="99">
        <v>0</v>
      </c>
      <c r="AK50" s="99">
        <v>0</v>
      </c>
      <c r="AL50" s="99">
        <v>0</v>
      </c>
      <c r="AM50" s="99">
        <v>0</v>
      </c>
      <c r="AN50" s="99">
        <v>0</v>
      </c>
      <c r="AO50" s="99">
        <v>0</v>
      </c>
      <c r="AP50" s="99">
        <v>0</v>
      </c>
      <c r="AQ50" s="99">
        <v>0</v>
      </c>
      <c r="AR50" s="99">
        <v>0</v>
      </c>
      <c r="AS50" s="99">
        <v>0</v>
      </c>
      <c r="AT50" s="99">
        <v>0</v>
      </c>
      <c r="AU50" s="99">
        <v>0</v>
      </c>
      <c r="AV50" s="99">
        <v>0</v>
      </c>
      <c r="AW50" s="99">
        <v>0</v>
      </c>
      <c r="AX50" s="99">
        <v>0</v>
      </c>
      <c r="AY50" s="99">
        <v>0</v>
      </c>
      <c r="AZ50" s="99">
        <v>0</v>
      </c>
      <c r="BA50" s="99">
        <v>0</v>
      </c>
      <c r="BB50" s="99">
        <v>0</v>
      </c>
      <c r="BC50" s="99">
        <v>0</v>
      </c>
      <c r="BD50" s="99">
        <v>0</v>
      </c>
      <c r="BE50" s="99">
        <v>0</v>
      </c>
      <c r="BF50" s="99">
        <v>0</v>
      </c>
      <c r="BG50" s="99">
        <v>0</v>
      </c>
      <c r="BH50" s="99">
        <v>0</v>
      </c>
      <c r="BI50" s="99">
        <v>0</v>
      </c>
      <c r="BJ50" s="99">
        <v>0</v>
      </c>
      <c r="BK50" s="99">
        <v>0</v>
      </c>
      <c r="BL50" s="99">
        <v>0</v>
      </c>
      <c r="BM50" s="99">
        <v>0</v>
      </c>
      <c r="BN50" s="99">
        <v>0</v>
      </c>
      <c r="BO50" s="99">
        <v>0</v>
      </c>
      <c r="BP50" s="99">
        <v>0</v>
      </c>
      <c r="BQ50" s="101">
        <v>1219988.9099999999</v>
      </c>
      <c r="BR50" s="99">
        <v>0</v>
      </c>
      <c r="BS50" s="99">
        <v>0</v>
      </c>
      <c r="BT50" s="99">
        <v>0</v>
      </c>
      <c r="BU50" s="99">
        <v>0</v>
      </c>
      <c r="BV50" s="99">
        <v>0</v>
      </c>
      <c r="BW50" s="99">
        <v>0</v>
      </c>
      <c r="BX50" s="99">
        <v>0</v>
      </c>
      <c r="BY50" s="99">
        <v>0</v>
      </c>
      <c r="BZ50" s="102">
        <v>0</v>
      </c>
      <c r="CA50" s="99">
        <v>0</v>
      </c>
      <c r="CB50" s="99">
        <v>0</v>
      </c>
      <c r="CC50" s="99">
        <v>0</v>
      </c>
      <c r="CD50" s="99">
        <v>0</v>
      </c>
      <c r="CE50" s="99">
        <v>0</v>
      </c>
      <c r="CF50" s="99">
        <v>0</v>
      </c>
      <c r="CG50" s="99">
        <v>0</v>
      </c>
      <c r="CH50" s="99">
        <v>0</v>
      </c>
      <c r="CI50" s="99">
        <v>0</v>
      </c>
      <c r="CJ50" s="99">
        <v>0</v>
      </c>
      <c r="CK50" s="99">
        <v>0</v>
      </c>
      <c r="CL50" s="101">
        <v>0</v>
      </c>
      <c r="CM50" s="99">
        <v>0</v>
      </c>
      <c r="CN50" s="101">
        <v>0</v>
      </c>
      <c r="CO50" s="101">
        <v>0</v>
      </c>
      <c r="CP50" s="99">
        <v>0</v>
      </c>
      <c r="CQ50" s="99">
        <v>0</v>
      </c>
      <c r="CR50" s="99">
        <v>0</v>
      </c>
      <c r="CS50" s="99">
        <v>0</v>
      </c>
      <c r="CT50" s="99">
        <v>0</v>
      </c>
      <c r="CU50" s="99">
        <v>0</v>
      </c>
      <c r="CV50" s="99">
        <v>0</v>
      </c>
      <c r="CW50" s="99">
        <v>0</v>
      </c>
      <c r="CX50" s="99">
        <v>0</v>
      </c>
      <c r="CY50" s="101">
        <v>0</v>
      </c>
      <c r="CZ50" s="99">
        <v>0</v>
      </c>
      <c r="DA50" s="103">
        <f t="shared" si="0"/>
        <v>1219988.9099999999</v>
      </c>
      <c r="DB50" s="104">
        <v>1219988.9199999997</v>
      </c>
      <c r="DC50" s="120">
        <f t="shared" si="1"/>
        <v>-9.9999997764825821E-3</v>
      </c>
    </row>
    <row r="51" spans="2:107" ht="15.75" thickBot="1" x14ac:dyDescent="0.3">
      <c r="B51" s="298" t="s">
        <v>33</v>
      </c>
      <c r="C51" s="98">
        <v>42</v>
      </c>
      <c r="D51" s="99">
        <v>0</v>
      </c>
      <c r="E51" s="99">
        <v>0</v>
      </c>
      <c r="F51" s="99">
        <v>0</v>
      </c>
      <c r="G51" s="99">
        <v>0</v>
      </c>
      <c r="H51" s="99">
        <v>0</v>
      </c>
      <c r="I51" s="99">
        <v>0</v>
      </c>
      <c r="J51" s="99">
        <v>0</v>
      </c>
      <c r="K51" s="99">
        <v>0</v>
      </c>
      <c r="L51" s="99">
        <v>0</v>
      </c>
      <c r="M51" s="99">
        <v>0</v>
      </c>
      <c r="N51" s="99">
        <v>0</v>
      </c>
      <c r="O51" s="99">
        <v>0</v>
      </c>
      <c r="P51" s="99">
        <v>0</v>
      </c>
      <c r="Q51" s="99">
        <v>0</v>
      </c>
      <c r="R51" s="99">
        <v>0</v>
      </c>
      <c r="S51" s="99">
        <v>0</v>
      </c>
      <c r="T51" s="99">
        <v>0</v>
      </c>
      <c r="U51" s="99">
        <v>0</v>
      </c>
      <c r="V51" s="99">
        <v>0</v>
      </c>
      <c r="W51" s="99">
        <v>0</v>
      </c>
      <c r="X51" s="99">
        <v>0</v>
      </c>
      <c r="Y51" s="99">
        <v>0</v>
      </c>
      <c r="Z51" s="99">
        <v>0</v>
      </c>
      <c r="AA51" s="99">
        <v>0</v>
      </c>
      <c r="AB51" s="99">
        <v>0</v>
      </c>
      <c r="AC51" s="99">
        <v>0</v>
      </c>
      <c r="AD51" s="99">
        <v>0</v>
      </c>
      <c r="AE51" s="99">
        <v>0</v>
      </c>
      <c r="AF51" s="99">
        <v>0</v>
      </c>
      <c r="AG51" s="99">
        <v>0</v>
      </c>
      <c r="AH51" s="99">
        <v>0</v>
      </c>
      <c r="AI51" s="99">
        <v>0</v>
      </c>
      <c r="AJ51" s="99">
        <v>0</v>
      </c>
      <c r="AK51" s="99">
        <v>0</v>
      </c>
      <c r="AL51" s="99">
        <v>0</v>
      </c>
      <c r="AM51" s="99">
        <v>0</v>
      </c>
      <c r="AN51" s="99">
        <v>0</v>
      </c>
      <c r="AO51" s="99">
        <v>0</v>
      </c>
      <c r="AP51" s="99">
        <v>0</v>
      </c>
      <c r="AQ51" s="99">
        <v>0</v>
      </c>
      <c r="AR51" s="99">
        <v>0</v>
      </c>
      <c r="AS51" s="99">
        <v>0</v>
      </c>
      <c r="AT51" s="99">
        <v>0</v>
      </c>
      <c r="AU51" s="99">
        <v>0</v>
      </c>
      <c r="AV51" s="99">
        <v>0</v>
      </c>
      <c r="AW51" s="99">
        <v>0</v>
      </c>
      <c r="AX51" s="99">
        <v>0</v>
      </c>
      <c r="AY51" s="99">
        <v>0</v>
      </c>
      <c r="AZ51" s="99">
        <v>0</v>
      </c>
      <c r="BA51" s="99">
        <v>0</v>
      </c>
      <c r="BB51" s="99">
        <v>0</v>
      </c>
      <c r="BC51" s="99">
        <v>0</v>
      </c>
      <c r="BD51" s="99">
        <v>0</v>
      </c>
      <c r="BE51" s="99">
        <v>0</v>
      </c>
      <c r="BF51" s="99">
        <v>0</v>
      </c>
      <c r="BG51" s="99">
        <v>0</v>
      </c>
      <c r="BH51" s="99">
        <v>0</v>
      </c>
      <c r="BI51" s="99">
        <v>0</v>
      </c>
      <c r="BJ51" s="99">
        <v>0</v>
      </c>
      <c r="BK51" s="99">
        <v>0</v>
      </c>
      <c r="BL51" s="99">
        <v>0</v>
      </c>
      <c r="BM51" s="99">
        <v>0</v>
      </c>
      <c r="BN51" s="99">
        <v>0</v>
      </c>
      <c r="BO51" s="99">
        <v>0</v>
      </c>
      <c r="BP51" s="99">
        <v>0</v>
      </c>
      <c r="BQ51" s="99">
        <v>0</v>
      </c>
      <c r="BR51" s="101">
        <v>1013876.82</v>
      </c>
      <c r="BS51" s="99">
        <v>0</v>
      </c>
      <c r="BT51" s="99">
        <v>0</v>
      </c>
      <c r="BU51" s="99">
        <v>0</v>
      </c>
      <c r="BV51" s="99">
        <v>0</v>
      </c>
      <c r="BW51" s="99">
        <v>0</v>
      </c>
      <c r="BX51" s="99">
        <v>0</v>
      </c>
      <c r="BY51" s="99">
        <v>0</v>
      </c>
      <c r="BZ51" s="102">
        <v>0</v>
      </c>
      <c r="CA51" s="99">
        <v>0</v>
      </c>
      <c r="CB51" s="99">
        <v>0</v>
      </c>
      <c r="CC51" s="99">
        <v>0</v>
      </c>
      <c r="CD51" s="99">
        <v>0</v>
      </c>
      <c r="CE51" s="99">
        <v>0</v>
      </c>
      <c r="CF51" s="99">
        <v>0</v>
      </c>
      <c r="CG51" s="99">
        <v>0</v>
      </c>
      <c r="CH51" s="99">
        <v>0</v>
      </c>
      <c r="CI51" s="99">
        <v>0</v>
      </c>
      <c r="CJ51" s="99">
        <v>0</v>
      </c>
      <c r="CK51" s="99">
        <v>0</v>
      </c>
      <c r="CL51" s="101">
        <v>0</v>
      </c>
      <c r="CM51" s="99">
        <v>0</v>
      </c>
      <c r="CN51" s="101">
        <v>0</v>
      </c>
      <c r="CO51" s="101">
        <v>0</v>
      </c>
      <c r="CP51" s="99">
        <v>0</v>
      </c>
      <c r="CQ51" s="99">
        <v>0</v>
      </c>
      <c r="CR51" s="99">
        <v>0</v>
      </c>
      <c r="CS51" s="99">
        <v>0</v>
      </c>
      <c r="CT51" s="99">
        <v>0</v>
      </c>
      <c r="CU51" s="99">
        <v>0</v>
      </c>
      <c r="CV51" s="99">
        <v>0</v>
      </c>
      <c r="CW51" s="99">
        <v>0</v>
      </c>
      <c r="CX51" s="99">
        <v>0</v>
      </c>
      <c r="CY51" s="101">
        <v>0</v>
      </c>
      <c r="CZ51" s="99">
        <v>0</v>
      </c>
      <c r="DA51" s="103">
        <f t="shared" si="0"/>
        <v>1013876.82</v>
      </c>
      <c r="DB51" s="104">
        <v>1013876.8700000001</v>
      </c>
      <c r="DC51" s="120">
        <f t="shared" si="1"/>
        <v>-5.0000000162981451E-2</v>
      </c>
    </row>
    <row r="52" spans="2:107" ht="15.75" thickBot="1" x14ac:dyDescent="0.3">
      <c r="B52" s="298" t="s">
        <v>34</v>
      </c>
      <c r="C52" s="98">
        <v>43</v>
      </c>
      <c r="D52" s="99">
        <v>0</v>
      </c>
      <c r="E52" s="99">
        <v>0</v>
      </c>
      <c r="F52" s="99">
        <v>0</v>
      </c>
      <c r="G52" s="99">
        <v>0</v>
      </c>
      <c r="H52" s="99">
        <v>0</v>
      </c>
      <c r="I52" s="99">
        <v>0</v>
      </c>
      <c r="J52" s="99">
        <v>0</v>
      </c>
      <c r="K52" s="99">
        <v>0</v>
      </c>
      <c r="L52" s="99">
        <v>0</v>
      </c>
      <c r="M52" s="99">
        <v>0</v>
      </c>
      <c r="N52" s="99">
        <v>0</v>
      </c>
      <c r="O52" s="99">
        <v>0</v>
      </c>
      <c r="P52" s="99">
        <v>0</v>
      </c>
      <c r="Q52" s="99">
        <v>0</v>
      </c>
      <c r="R52" s="99">
        <v>0</v>
      </c>
      <c r="S52" s="99">
        <v>0</v>
      </c>
      <c r="T52" s="99">
        <v>0</v>
      </c>
      <c r="U52" s="99">
        <v>0</v>
      </c>
      <c r="V52" s="99">
        <v>0</v>
      </c>
      <c r="W52" s="99">
        <v>0</v>
      </c>
      <c r="X52" s="99">
        <v>0</v>
      </c>
      <c r="Y52" s="99">
        <v>0</v>
      </c>
      <c r="Z52" s="99">
        <v>0</v>
      </c>
      <c r="AA52" s="99">
        <v>0</v>
      </c>
      <c r="AB52" s="99">
        <v>0</v>
      </c>
      <c r="AC52" s="99">
        <v>0</v>
      </c>
      <c r="AD52" s="99">
        <v>0</v>
      </c>
      <c r="AE52" s="99">
        <v>0</v>
      </c>
      <c r="AF52" s="99">
        <v>0</v>
      </c>
      <c r="AG52" s="99">
        <v>0</v>
      </c>
      <c r="AH52" s="99">
        <v>0</v>
      </c>
      <c r="AI52" s="99">
        <v>0</v>
      </c>
      <c r="AJ52" s="99">
        <v>0</v>
      </c>
      <c r="AK52" s="99">
        <v>0</v>
      </c>
      <c r="AL52" s="99">
        <v>0</v>
      </c>
      <c r="AM52" s="99">
        <v>0</v>
      </c>
      <c r="AN52" s="99">
        <v>0</v>
      </c>
      <c r="AO52" s="99">
        <v>0</v>
      </c>
      <c r="AP52" s="99">
        <v>0</v>
      </c>
      <c r="AQ52" s="99">
        <v>0</v>
      </c>
      <c r="AR52" s="99">
        <v>0</v>
      </c>
      <c r="AS52" s="99">
        <v>0</v>
      </c>
      <c r="AT52" s="99">
        <v>0</v>
      </c>
      <c r="AU52" s="99">
        <v>0</v>
      </c>
      <c r="AV52" s="99">
        <v>0</v>
      </c>
      <c r="AW52" s="99">
        <v>0</v>
      </c>
      <c r="AX52" s="99">
        <v>0</v>
      </c>
      <c r="AY52" s="99">
        <v>0</v>
      </c>
      <c r="AZ52" s="99">
        <v>0</v>
      </c>
      <c r="BA52" s="99">
        <v>0</v>
      </c>
      <c r="BB52" s="99">
        <v>0</v>
      </c>
      <c r="BC52" s="99">
        <v>0</v>
      </c>
      <c r="BD52" s="99">
        <v>0</v>
      </c>
      <c r="BE52" s="99">
        <v>0</v>
      </c>
      <c r="BF52" s="99">
        <v>0</v>
      </c>
      <c r="BG52" s="99">
        <v>0</v>
      </c>
      <c r="BH52" s="99">
        <v>0</v>
      </c>
      <c r="BI52" s="99">
        <v>0</v>
      </c>
      <c r="BJ52" s="99">
        <v>0</v>
      </c>
      <c r="BK52" s="99">
        <v>0</v>
      </c>
      <c r="BL52" s="99">
        <v>0</v>
      </c>
      <c r="BM52" s="99">
        <v>0</v>
      </c>
      <c r="BN52" s="99">
        <v>0</v>
      </c>
      <c r="BO52" s="99">
        <v>0</v>
      </c>
      <c r="BP52" s="99">
        <v>0</v>
      </c>
      <c r="BQ52" s="99">
        <v>0</v>
      </c>
      <c r="BR52" s="99">
        <v>0</v>
      </c>
      <c r="BS52" s="101">
        <v>285031.99</v>
      </c>
      <c r="BT52" s="99">
        <v>0</v>
      </c>
      <c r="BU52" s="99">
        <v>0</v>
      </c>
      <c r="BV52" s="99">
        <v>0</v>
      </c>
      <c r="BW52" s="99">
        <v>0</v>
      </c>
      <c r="BX52" s="99">
        <v>0</v>
      </c>
      <c r="BY52" s="99">
        <v>0</v>
      </c>
      <c r="BZ52" s="102">
        <v>0</v>
      </c>
      <c r="CA52" s="99">
        <v>0</v>
      </c>
      <c r="CB52" s="99">
        <v>0</v>
      </c>
      <c r="CC52" s="99">
        <v>0</v>
      </c>
      <c r="CD52" s="99">
        <v>0</v>
      </c>
      <c r="CE52" s="99">
        <v>0</v>
      </c>
      <c r="CF52" s="99">
        <v>0</v>
      </c>
      <c r="CG52" s="99">
        <v>0</v>
      </c>
      <c r="CH52" s="99">
        <v>0</v>
      </c>
      <c r="CI52" s="99">
        <v>0</v>
      </c>
      <c r="CJ52" s="99">
        <v>0</v>
      </c>
      <c r="CK52" s="99">
        <v>0</v>
      </c>
      <c r="CL52" s="101">
        <v>0</v>
      </c>
      <c r="CM52" s="99">
        <v>0</v>
      </c>
      <c r="CN52" s="101">
        <v>0</v>
      </c>
      <c r="CO52" s="101">
        <v>0</v>
      </c>
      <c r="CP52" s="99">
        <v>0</v>
      </c>
      <c r="CQ52" s="99">
        <v>0</v>
      </c>
      <c r="CR52" s="99">
        <v>0</v>
      </c>
      <c r="CS52" s="99">
        <v>0</v>
      </c>
      <c r="CT52" s="99">
        <v>0</v>
      </c>
      <c r="CU52" s="99">
        <v>0</v>
      </c>
      <c r="CV52" s="99">
        <v>0</v>
      </c>
      <c r="CW52" s="99">
        <v>0</v>
      </c>
      <c r="CX52" s="99">
        <v>0</v>
      </c>
      <c r="CY52" s="101">
        <v>0</v>
      </c>
      <c r="CZ52" s="99">
        <v>0</v>
      </c>
      <c r="DA52" s="103">
        <f t="shared" si="0"/>
        <v>285031.99</v>
      </c>
      <c r="DB52" s="104">
        <v>285032.00999999989</v>
      </c>
      <c r="DC52" s="120">
        <f t="shared" si="1"/>
        <v>-1.999999990221113E-2</v>
      </c>
    </row>
    <row r="53" spans="2:107" ht="15.75" thickBot="1" x14ac:dyDescent="0.3">
      <c r="B53" s="298" t="s">
        <v>267</v>
      </c>
      <c r="C53" s="98">
        <v>44</v>
      </c>
      <c r="D53" s="99">
        <v>0</v>
      </c>
      <c r="E53" s="99">
        <v>0</v>
      </c>
      <c r="F53" s="99">
        <v>0</v>
      </c>
      <c r="G53" s="99">
        <v>0</v>
      </c>
      <c r="H53" s="99">
        <v>0</v>
      </c>
      <c r="I53" s="99">
        <v>0</v>
      </c>
      <c r="J53" s="99">
        <v>0</v>
      </c>
      <c r="K53" s="99">
        <v>0</v>
      </c>
      <c r="L53" s="99">
        <v>0</v>
      </c>
      <c r="M53" s="99">
        <v>0</v>
      </c>
      <c r="N53" s="99">
        <v>0</v>
      </c>
      <c r="O53" s="99">
        <v>0</v>
      </c>
      <c r="P53" s="99">
        <v>0</v>
      </c>
      <c r="Q53" s="99">
        <v>0</v>
      </c>
      <c r="R53" s="99">
        <v>0</v>
      </c>
      <c r="S53" s="99">
        <v>0</v>
      </c>
      <c r="T53" s="99">
        <v>0</v>
      </c>
      <c r="U53" s="99">
        <v>0</v>
      </c>
      <c r="V53" s="99">
        <v>0</v>
      </c>
      <c r="W53" s="99">
        <v>0</v>
      </c>
      <c r="X53" s="99">
        <v>0</v>
      </c>
      <c r="Y53" s="99">
        <v>0</v>
      </c>
      <c r="Z53" s="99">
        <v>0</v>
      </c>
      <c r="AA53" s="99">
        <v>0</v>
      </c>
      <c r="AB53" s="99">
        <v>0</v>
      </c>
      <c r="AC53" s="99">
        <v>0</v>
      </c>
      <c r="AD53" s="99">
        <v>0</v>
      </c>
      <c r="AE53" s="99">
        <v>0</v>
      </c>
      <c r="AF53" s="99">
        <v>0</v>
      </c>
      <c r="AG53" s="99">
        <v>0</v>
      </c>
      <c r="AH53" s="99">
        <v>0</v>
      </c>
      <c r="AI53" s="99">
        <v>0</v>
      </c>
      <c r="AJ53" s="99">
        <v>0</v>
      </c>
      <c r="AK53" s="99">
        <v>0</v>
      </c>
      <c r="AL53" s="99">
        <v>0</v>
      </c>
      <c r="AM53" s="99">
        <v>0</v>
      </c>
      <c r="AN53" s="99">
        <v>0</v>
      </c>
      <c r="AO53" s="99">
        <v>0</v>
      </c>
      <c r="AP53" s="99">
        <v>0</v>
      </c>
      <c r="AQ53" s="99">
        <v>0</v>
      </c>
      <c r="AR53" s="99">
        <v>0</v>
      </c>
      <c r="AS53" s="99">
        <v>0</v>
      </c>
      <c r="AT53" s="99">
        <v>0</v>
      </c>
      <c r="AU53" s="99">
        <v>0</v>
      </c>
      <c r="AV53" s="99">
        <v>0</v>
      </c>
      <c r="AW53" s="99">
        <v>0</v>
      </c>
      <c r="AX53" s="99">
        <v>0</v>
      </c>
      <c r="AY53" s="99">
        <v>0</v>
      </c>
      <c r="AZ53" s="99">
        <v>0</v>
      </c>
      <c r="BA53" s="99">
        <v>0</v>
      </c>
      <c r="BB53" s="99">
        <v>0</v>
      </c>
      <c r="BC53" s="99">
        <v>0</v>
      </c>
      <c r="BD53" s="99">
        <v>0</v>
      </c>
      <c r="BE53" s="99">
        <v>0</v>
      </c>
      <c r="BF53" s="99">
        <v>0</v>
      </c>
      <c r="BG53" s="99">
        <v>0</v>
      </c>
      <c r="BH53" s="99">
        <v>0</v>
      </c>
      <c r="BI53" s="99">
        <v>0</v>
      </c>
      <c r="BJ53" s="99">
        <v>0</v>
      </c>
      <c r="BK53" s="99">
        <v>0</v>
      </c>
      <c r="BL53" s="99">
        <v>0</v>
      </c>
      <c r="BM53" s="99">
        <v>0</v>
      </c>
      <c r="BN53" s="99">
        <v>0</v>
      </c>
      <c r="BO53" s="99">
        <v>0</v>
      </c>
      <c r="BP53" s="99">
        <v>0</v>
      </c>
      <c r="BQ53" s="99">
        <v>0</v>
      </c>
      <c r="BR53" s="99">
        <v>0</v>
      </c>
      <c r="BS53" s="99">
        <v>0</v>
      </c>
      <c r="BT53" s="101">
        <v>39602.620000000003</v>
      </c>
      <c r="BU53" s="99">
        <v>0</v>
      </c>
      <c r="BV53" s="99">
        <v>0</v>
      </c>
      <c r="BW53" s="99">
        <v>0</v>
      </c>
      <c r="BX53" s="99">
        <v>0</v>
      </c>
      <c r="BY53" s="99">
        <v>0</v>
      </c>
      <c r="BZ53" s="102">
        <v>0</v>
      </c>
      <c r="CA53" s="99">
        <v>0</v>
      </c>
      <c r="CB53" s="99">
        <v>0</v>
      </c>
      <c r="CC53" s="99">
        <v>0</v>
      </c>
      <c r="CD53" s="99">
        <v>0</v>
      </c>
      <c r="CE53" s="99">
        <v>0</v>
      </c>
      <c r="CF53" s="99">
        <v>0</v>
      </c>
      <c r="CG53" s="99">
        <v>0</v>
      </c>
      <c r="CH53" s="99">
        <v>0</v>
      </c>
      <c r="CI53" s="99">
        <v>0</v>
      </c>
      <c r="CJ53" s="99">
        <v>0</v>
      </c>
      <c r="CK53" s="99">
        <v>0</v>
      </c>
      <c r="CL53" s="101">
        <v>0</v>
      </c>
      <c r="CM53" s="99">
        <v>0</v>
      </c>
      <c r="CN53" s="101">
        <v>0</v>
      </c>
      <c r="CO53" s="101">
        <v>0</v>
      </c>
      <c r="CP53" s="99">
        <v>0</v>
      </c>
      <c r="CQ53" s="99">
        <v>0</v>
      </c>
      <c r="CR53" s="99">
        <v>0</v>
      </c>
      <c r="CS53" s="99">
        <v>0</v>
      </c>
      <c r="CT53" s="99">
        <v>0</v>
      </c>
      <c r="CU53" s="99">
        <v>0</v>
      </c>
      <c r="CV53" s="99">
        <v>0</v>
      </c>
      <c r="CW53" s="99">
        <v>0</v>
      </c>
      <c r="CX53" s="99">
        <v>0</v>
      </c>
      <c r="CY53" s="101">
        <v>0</v>
      </c>
      <c r="CZ53" s="99">
        <v>0</v>
      </c>
      <c r="DA53" s="103">
        <f t="shared" si="0"/>
        <v>39602.620000000003</v>
      </c>
      <c r="DB53" s="104">
        <v>39602.589999999989</v>
      </c>
      <c r="DC53" s="120">
        <f t="shared" si="1"/>
        <v>3.0000000013387762E-2</v>
      </c>
    </row>
    <row r="54" spans="2:107" ht="15.75" thickBot="1" x14ac:dyDescent="0.3">
      <c r="B54" s="298" t="s">
        <v>36</v>
      </c>
      <c r="C54" s="98">
        <v>45</v>
      </c>
      <c r="D54" s="99">
        <v>0</v>
      </c>
      <c r="E54" s="99">
        <v>0</v>
      </c>
      <c r="F54" s="99">
        <v>0</v>
      </c>
      <c r="G54" s="99">
        <v>0</v>
      </c>
      <c r="H54" s="99">
        <v>0</v>
      </c>
      <c r="I54" s="99">
        <v>0</v>
      </c>
      <c r="J54" s="99">
        <v>0</v>
      </c>
      <c r="K54" s="99">
        <v>0</v>
      </c>
      <c r="L54" s="99">
        <v>0</v>
      </c>
      <c r="M54" s="99">
        <v>0</v>
      </c>
      <c r="N54" s="99">
        <v>0</v>
      </c>
      <c r="O54" s="99">
        <v>0</v>
      </c>
      <c r="P54" s="99">
        <v>0</v>
      </c>
      <c r="Q54" s="99">
        <v>0</v>
      </c>
      <c r="R54" s="99">
        <v>0</v>
      </c>
      <c r="S54" s="99">
        <v>0</v>
      </c>
      <c r="T54" s="99">
        <v>0</v>
      </c>
      <c r="U54" s="99">
        <v>0</v>
      </c>
      <c r="V54" s="99">
        <v>0</v>
      </c>
      <c r="W54" s="99">
        <v>0</v>
      </c>
      <c r="X54" s="99">
        <v>0</v>
      </c>
      <c r="Y54" s="99">
        <v>0</v>
      </c>
      <c r="Z54" s="99">
        <v>0</v>
      </c>
      <c r="AA54" s="99">
        <v>0</v>
      </c>
      <c r="AB54" s="99">
        <v>0</v>
      </c>
      <c r="AC54" s="99">
        <v>0</v>
      </c>
      <c r="AD54" s="99">
        <v>0</v>
      </c>
      <c r="AE54" s="99">
        <v>0</v>
      </c>
      <c r="AF54" s="99">
        <v>0</v>
      </c>
      <c r="AG54" s="99">
        <v>0</v>
      </c>
      <c r="AH54" s="99">
        <v>0</v>
      </c>
      <c r="AI54" s="99">
        <v>0</v>
      </c>
      <c r="AJ54" s="99">
        <v>0</v>
      </c>
      <c r="AK54" s="99">
        <v>0</v>
      </c>
      <c r="AL54" s="99">
        <v>0</v>
      </c>
      <c r="AM54" s="99">
        <v>0</v>
      </c>
      <c r="AN54" s="99">
        <v>0</v>
      </c>
      <c r="AO54" s="99">
        <v>0</v>
      </c>
      <c r="AP54" s="99">
        <v>0</v>
      </c>
      <c r="AQ54" s="99">
        <v>0</v>
      </c>
      <c r="AR54" s="99">
        <v>0</v>
      </c>
      <c r="AS54" s="99">
        <v>0</v>
      </c>
      <c r="AT54" s="99">
        <v>0</v>
      </c>
      <c r="AU54" s="99">
        <v>0</v>
      </c>
      <c r="AV54" s="99">
        <v>0</v>
      </c>
      <c r="AW54" s="99">
        <v>0</v>
      </c>
      <c r="AX54" s="99">
        <v>0</v>
      </c>
      <c r="AY54" s="99">
        <v>0</v>
      </c>
      <c r="AZ54" s="99">
        <v>0</v>
      </c>
      <c r="BA54" s="99">
        <v>0</v>
      </c>
      <c r="BB54" s="99">
        <v>0</v>
      </c>
      <c r="BC54" s="99">
        <v>0</v>
      </c>
      <c r="BD54" s="99">
        <v>0</v>
      </c>
      <c r="BE54" s="99">
        <v>0</v>
      </c>
      <c r="BF54" s="99">
        <v>0</v>
      </c>
      <c r="BG54" s="99">
        <v>0</v>
      </c>
      <c r="BH54" s="99">
        <v>0</v>
      </c>
      <c r="BI54" s="99">
        <v>0</v>
      </c>
      <c r="BJ54" s="99">
        <v>0</v>
      </c>
      <c r="BK54" s="99">
        <v>0</v>
      </c>
      <c r="BL54" s="99">
        <v>0</v>
      </c>
      <c r="BM54" s="99">
        <v>0</v>
      </c>
      <c r="BN54" s="99">
        <v>0</v>
      </c>
      <c r="BO54" s="99">
        <v>0</v>
      </c>
      <c r="BP54" s="99">
        <v>0</v>
      </c>
      <c r="BQ54" s="99">
        <v>0</v>
      </c>
      <c r="BR54" s="99">
        <v>0</v>
      </c>
      <c r="BS54" s="99">
        <v>0</v>
      </c>
      <c r="BT54" s="99">
        <v>0</v>
      </c>
      <c r="BU54" s="101">
        <v>265678.98</v>
      </c>
      <c r="BV54" s="99">
        <v>0</v>
      </c>
      <c r="BW54" s="99">
        <v>0</v>
      </c>
      <c r="BX54" s="99">
        <v>0</v>
      </c>
      <c r="BY54" s="99">
        <v>0</v>
      </c>
      <c r="BZ54" s="102">
        <v>0</v>
      </c>
      <c r="CA54" s="99">
        <v>0</v>
      </c>
      <c r="CB54" s="99">
        <v>0</v>
      </c>
      <c r="CC54" s="99">
        <v>0</v>
      </c>
      <c r="CD54" s="99">
        <v>0</v>
      </c>
      <c r="CE54" s="99">
        <v>0</v>
      </c>
      <c r="CF54" s="99">
        <v>0</v>
      </c>
      <c r="CG54" s="99">
        <v>0</v>
      </c>
      <c r="CH54" s="99">
        <v>0</v>
      </c>
      <c r="CI54" s="99">
        <v>0</v>
      </c>
      <c r="CJ54" s="99">
        <v>0</v>
      </c>
      <c r="CK54" s="99">
        <v>0</v>
      </c>
      <c r="CL54" s="101">
        <v>0</v>
      </c>
      <c r="CM54" s="99">
        <v>0</v>
      </c>
      <c r="CN54" s="101">
        <v>0</v>
      </c>
      <c r="CO54" s="101">
        <v>0</v>
      </c>
      <c r="CP54" s="99">
        <v>0</v>
      </c>
      <c r="CQ54" s="99">
        <v>0</v>
      </c>
      <c r="CR54" s="99">
        <v>0</v>
      </c>
      <c r="CS54" s="99">
        <v>0</v>
      </c>
      <c r="CT54" s="99">
        <v>0</v>
      </c>
      <c r="CU54" s="99">
        <v>0</v>
      </c>
      <c r="CV54" s="99">
        <v>0</v>
      </c>
      <c r="CW54" s="99">
        <v>0</v>
      </c>
      <c r="CX54" s="99">
        <v>0</v>
      </c>
      <c r="CY54" s="101">
        <v>688.42</v>
      </c>
      <c r="CZ54" s="99">
        <v>0</v>
      </c>
      <c r="DA54" s="103">
        <f t="shared" si="0"/>
        <v>266367.39999999997</v>
      </c>
      <c r="DB54" s="104">
        <v>266367.3899999999</v>
      </c>
      <c r="DC54" s="120">
        <f t="shared" si="1"/>
        <v>1.0000000067520887E-2</v>
      </c>
    </row>
    <row r="55" spans="2:107" ht="15.75" thickBot="1" x14ac:dyDescent="0.3">
      <c r="B55" s="298" t="s">
        <v>37</v>
      </c>
      <c r="C55" s="98">
        <v>46</v>
      </c>
      <c r="D55" s="99">
        <v>0</v>
      </c>
      <c r="E55" s="99">
        <v>0</v>
      </c>
      <c r="F55" s="99">
        <v>0</v>
      </c>
      <c r="G55" s="99">
        <v>0</v>
      </c>
      <c r="H55" s="99">
        <v>0</v>
      </c>
      <c r="I55" s="99">
        <v>0</v>
      </c>
      <c r="J55" s="99">
        <v>0</v>
      </c>
      <c r="K55" s="99">
        <v>0</v>
      </c>
      <c r="L55" s="99">
        <v>0</v>
      </c>
      <c r="M55" s="99">
        <v>0</v>
      </c>
      <c r="N55" s="99">
        <v>0</v>
      </c>
      <c r="O55" s="99">
        <v>0</v>
      </c>
      <c r="P55" s="99">
        <v>0</v>
      </c>
      <c r="Q55" s="99">
        <v>0</v>
      </c>
      <c r="R55" s="99">
        <v>0</v>
      </c>
      <c r="S55" s="99">
        <v>0</v>
      </c>
      <c r="T55" s="99">
        <v>0</v>
      </c>
      <c r="U55" s="99">
        <v>0</v>
      </c>
      <c r="V55" s="99">
        <v>0</v>
      </c>
      <c r="W55" s="99">
        <v>0</v>
      </c>
      <c r="X55" s="99">
        <v>0</v>
      </c>
      <c r="Y55" s="99">
        <v>0</v>
      </c>
      <c r="Z55" s="99">
        <v>0</v>
      </c>
      <c r="AA55" s="99">
        <v>0</v>
      </c>
      <c r="AB55" s="99">
        <v>0</v>
      </c>
      <c r="AC55" s="99">
        <v>0</v>
      </c>
      <c r="AD55" s="99">
        <v>0</v>
      </c>
      <c r="AE55" s="99">
        <v>0</v>
      </c>
      <c r="AF55" s="99">
        <v>0</v>
      </c>
      <c r="AG55" s="99">
        <v>0</v>
      </c>
      <c r="AH55" s="99">
        <v>0</v>
      </c>
      <c r="AI55" s="99">
        <v>0</v>
      </c>
      <c r="AJ55" s="99">
        <v>0</v>
      </c>
      <c r="AK55" s="99">
        <v>0</v>
      </c>
      <c r="AL55" s="99">
        <v>0</v>
      </c>
      <c r="AM55" s="99">
        <v>0</v>
      </c>
      <c r="AN55" s="99">
        <v>0</v>
      </c>
      <c r="AO55" s="99">
        <v>0</v>
      </c>
      <c r="AP55" s="99">
        <v>0</v>
      </c>
      <c r="AQ55" s="99">
        <v>0</v>
      </c>
      <c r="AR55" s="99">
        <v>0</v>
      </c>
      <c r="AS55" s="99">
        <v>0</v>
      </c>
      <c r="AT55" s="99">
        <v>0</v>
      </c>
      <c r="AU55" s="99">
        <v>0</v>
      </c>
      <c r="AV55" s="99">
        <v>0</v>
      </c>
      <c r="AW55" s="99">
        <v>0</v>
      </c>
      <c r="AX55" s="99">
        <v>0</v>
      </c>
      <c r="AY55" s="99">
        <v>0</v>
      </c>
      <c r="AZ55" s="99">
        <v>0</v>
      </c>
      <c r="BA55" s="99">
        <v>0</v>
      </c>
      <c r="BB55" s="99">
        <v>0</v>
      </c>
      <c r="BC55" s="99">
        <v>0</v>
      </c>
      <c r="BD55" s="99">
        <v>0</v>
      </c>
      <c r="BE55" s="99">
        <v>0</v>
      </c>
      <c r="BF55" s="99">
        <v>0</v>
      </c>
      <c r="BG55" s="99">
        <v>0</v>
      </c>
      <c r="BH55" s="99">
        <v>0</v>
      </c>
      <c r="BI55" s="99">
        <v>0</v>
      </c>
      <c r="BJ55" s="99">
        <v>0</v>
      </c>
      <c r="BK55" s="99">
        <v>0</v>
      </c>
      <c r="BL55" s="99">
        <v>0</v>
      </c>
      <c r="BM55" s="99">
        <v>0</v>
      </c>
      <c r="BN55" s="99">
        <v>0</v>
      </c>
      <c r="BO55" s="99">
        <v>0</v>
      </c>
      <c r="BP55" s="99">
        <v>0</v>
      </c>
      <c r="BQ55" s="99">
        <v>0</v>
      </c>
      <c r="BR55" s="99">
        <v>0</v>
      </c>
      <c r="BS55" s="99">
        <v>0</v>
      </c>
      <c r="BT55" s="99">
        <v>0</v>
      </c>
      <c r="BU55" s="99">
        <v>0</v>
      </c>
      <c r="BV55" s="101">
        <v>325708.7</v>
      </c>
      <c r="BW55" s="99">
        <v>0</v>
      </c>
      <c r="BX55" s="99">
        <v>0</v>
      </c>
      <c r="BY55" s="99">
        <v>0</v>
      </c>
      <c r="BZ55" s="102">
        <v>0</v>
      </c>
      <c r="CA55" s="99">
        <v>0</v>
      </c>
      <c r="CB55" s="99">
        <v>0</v>
      </c>
      <c r="CC55" s="99">
        <v>0</v>
      </c>
      <c r="CD55" s="99">
        <v>0</v>
      </c>
      <c r="CE55" s="99">
        <v>0</v>
      </c>
      <c r="CF55" s="99">
        <v>0</v>
      </c>
      <c r="CG55" s="99">
        <v>0</v>
      </c>
      <c r="CH55" s="99">
        <v>0</v>
      </c>
      <c r="CI55" s="99">
        <v>0</v>
      </c>
      <c r="CJ55" s="99">
        <v>0</v>
      </c>
      <c r="CK55" s="99">
        <v>0</v>
      </c>
      <c r="CL55" s="101">
        <v>0</v>
      </c>
      <c r="CM55" s="99">
        <v>0</v>
      </c>
      <c r="CN55" s="101">
        <v>0</v>
      </c>
      <c r="CO55" s="101">
        <v>0</v>
      </c>
      <c r="CP55" s="99">
        <v>0</v>
      </c>
      <c r="CQ55" s="99">
        <v>0</v>
      </c>
      <c r="CR55" s="99">
        <v>0</v>
      </c>
      <c r="CS55" s="99">
        <v>0</v>
      </c>
      <c r="CT55" s="99">
        <v>0</v>
      </c>
      <c r="CU55" s="99">
        <v>0</v>
      </c>
      <c r="CV55" s="99">
        <v>0</v>
      </c>
      <c r="CW55" s="99">
        <v>0</v>
      </c>
      <c r="CX55" s="99">
        <v>0</v>
      </c>
      <c r="CY55" s="101">
        <v>1000</v>
      </c>
      <c r="CZ55" s="99">
        <v>0</v>
      </c>
      <c r="DA55" s="103">
        <f t="shared" si="0"/>
        <v>326708.7</v>
      </c>
      <c r="DB55" s="104">
        <v>326708.72000000003</v>
      </c>
      <c r="DC55" s="120">
        <f t="shared" si="1"/>
        <v>-2.0000000018626451E-2</v>
      </c>
    </row>
    <row r="56" spans="2:107" ht="15.75" thickBot="1" x14ac:dyDescent="0.3">
      <c r="B56" s="298" t="s">
        <v>38</v>
      </c>
      <c r="C56" s="98">
        <v>47</v>
      </c>
      <c r="D56" s="99">
        <v>0</v>
      </c>
      <c r="E56" s="99">
        <v>0</v>
      </c>
      <c r="F56" s="99">
        <v>0</v>
      </c>
      <c r="G56" s="99">
        <v>0</v>
      </c>
      <c r="H56" s="99">
        <v>0</v>
      </c>
      <c r="I56" s="99">
        <v>0</v>
      </c>
      <c r="J56" s="99">
        <v>0</v>
      </c>
      <c r="K56" s="99">
        <v>0</v>
      </c>
      <c r="L56" s="99">
        <v>0</v>
      </c>
      <c r="M56" s="99">
        <v>0</v>
      </c>
      <c r="N56" s="99">
        <v>0</v>
      </c>
      <c r="O56" s="99">
        <v>0</v>
      </c>
      <c r="P56" s="99">
        <v>0</v>
      </c>
      <c r="Q56" s="99">
        <v>0</v>
      </c>
      <c r="R56" s="99">
        <v>0</v>
      </c>
      <c r="S56" s="99">
        <v>0</v>
      </c>
      <c r="T56" s="99">
        <v>0</v>
      </c>
      <c r="U56" s="99">
        <v>0</v>
      </c>
      <c r="V56" s="99">
        <v>0</v>
      </c>
      <c r="W56" s="99">
        <v>0</v>
      </c>
      <c r="X56" s="99">
        <v>0</v>
      </c>
      <c r="Y56" s="99">
        <v>0</v>
      </c>
      <c r="Z56" s="99">
        <v>0</v>
      </c>
      <c r="AA56" s="99">
        <v>0</v>
      </c>
      <c r="AB56" s="99">
        <v>0</v>
      </c>
      <c r="AC56" s="99">
        <v>0</v>
      </c>
      <c r="AD56" s="99">
        <v>0</v>
      </c>
      <c r="AE56" s="99">
        <v>0</v>
      </c>
      <c r="AF56" s="99">
        <v>0</v>
      </c>
      <c r="AG56" s="99">
        <v>0</v>
      </c>
      <c r="AH56" s="99">
        <v>0</v>
      </c>
      <c r="AI56" s="99">
        <v>0</v>
      </c>
      <c r="AJ56" s="99">
        <v>0</v>
      </c>
      <c r="AK56" s="99">
        <v>0</v>
      </c>
      <c r="AL56" s="99">
        <v>0</v>
      </c>
      <c r="AM56" s="99">
        <v>0</v>
      </c>
      <c r="AN56" s="99">
        <v>0</v>
      </c>
      <c r="AO56" s="99">
        <v>0</v>
      </c>
      <c r="AP56" s="99">
        <v>0</v>
      </c>
      <c r="AQ56" s="99">
        <v>0</v>
      </c>
      <c r="AR56" s="99">
        <v>0</v>
      </c>
      <c r="AS56" s="99">
        <v>0</v>
      </c>
      <c r="AT56" s="99">
        <v>0</v>
      </c>
      <c r="AU56" s="99">
        <v>0</v>
      </c>
      <c r="AV56" s="99">
        <v>0</v>
      </c>
      <c r="AW56" s="99">
        <v>0</v>
      </c>
      <c r="AX56" s="99">
        <v>0</v>
      </c>
      <c r="AY56" s="99">
        <v>0</v>
      </c>
      <c r="AZ56" s="99">
        <v>0</v>
      </c>
      <c r="BA56" s="99">
        <v>0</v>
      </c>
      <c r="BB56" s="99">
        <v>0</v>
      </c>
      <c r="BC56" s="99">
        <v>0</v>
      </c>
      <c r="BD56" s="99">
        <v>0</v>
      </c>
      <c r="BE56" s="99">
        <v>0</v>
      </c>
      <c r="BF56" s="99">
        <v>0</v>
      </c>
      <c r="BG56" s="99">
        <v>0</v>
      </c>
      <c r="BH56" s="99">
        <v>0</v>
      </c>
      <c r="BI56" s="99">
        <v>0</v>
      </c>
      <c r="BJ56" s="99">
        <v>0</v>
      </c>
      <c r="BK56" s="99">
        <v>0</v>
      </c>
      <c r="BL56" s="99">
        <v>0</v>
      </c>
      <c r="BM56" s="99">
        <v>0</v>
      </c>
      <c r="BN56" s="99">
        <v>0</v>
      </c>
      <c r="BO56" s="99">
        <v>0</v>
      </c>
      <c r="BP56" s="99">
        <v>0</v>
      </c>
      <c r="BQ56" s="99">
        <v>0</v>
      </c>
      <c r="BR56" s="99">
        <v>0</v>
      </c>
      <c r="BS56" s="99">
        <v>0</v>
      </c>
      <c r="BT56" s="99">
        <v>0</v>
      </c>
      <c r="BU56" s="99">
        <v>0</v>
      </c>
      <c r="BV56" s="99">
        <v>0</v>
      </c>
      <c r="BW56" s="101">
        <v>268189.98</v>
      </c>
      <c r="BX56" s="99">
        <v>0</v>
      </c>
      <c r="BY56" s="99">
        <v>0</v>
      </c>
      <c r="BZ56" s="102">
        <v>0</v>
      </c>
      <c r="CA56" s="99">
        <v>0</v>
      </c>
      <c r="CB56" s="99">
        <v>0</v>
      </c>
      <c r="CC56" s="99">
        <v>0</v>
      </c>
      <c r="CD56" s="99">
        <v>0</v>
      </c>
      <c r="CE56" s="99">
        <v>0</v>
      </c>
      <c r="CF56" s="99">
        <v>0</v>
      </c>
      <c r="CG56" s="99">
        <v>0</v>
      </c>
      <c r="CH56" s="99">
        <v>0</v>
      </c>
      <c r="CI56" s="99">
        <v>0</v>
      </c>
      <c r="CJ56" s="99">
        <v>0</v>
      </c>
      <c r="CK56" s="99">
        <v>0</v>
      </c>
      <c r="CL56" s="101">
        <v>0</v>
      </c>
      <c r="CM56" s="99">
        <v>0</v>
      </c>
      <c r="CN56" s="101">
        <v>0</v>
      </c>
      <c r="CO56" s="101">
        <v>0</v>
      </c>
      <c r="CP56" s="99">
        <v>0</v>
      </c>
      <c r="CQ56" s="99">
        <v>0</v>
      </c>
      <c r="CR56" s="99">
        <v>0</v>
      </c>
      <c r="CS56" s="99">
        <v>0</v>
      </c>
      <c r="CT56" s="99">
        <v>0</v>
      </c>
      <c r="CU56" s="99">
        <v>0</v>
      </c>
      <c r="CV56" s="99">
        <v>0</v>
      </c>
      <c r="CW56" s="99">
        <v>0</v>
      </c>
      <c r="CX56" s="99">
        <v>0</v>
      </c>
      <c r="CY56" s="101">
        <v>0</v>
      </c>
      <c r="CZ56" s="99">
        <v>0</v>
      </c>
      <c r="DA56" s="103">
        <f t="shared" si="0"/>
        <v>268189.98</v>
      </c>
      <c r="DB56" s="104">
        <v>268190.02</v>
      </c>
      <c r="DC56" s="120">
        <f t="shared" si="1"/>
        <v>-4.0000000037252903E-2</v>
      </c>
    </row>
    <row r="57" spans="2:107" ht="15.75" thickBot="1" x14ac:dyDescent="0.3">
      <c r="B57" s="298" t="s">
        <v>39</v>
      </c>
      <c r="C57" s="98">
        <v>48</v>
      </c>
      <c r="D57" s="99">
        <v>0</v>
      </c>
      <c r="E57" s="99">
        <v>0</v>
      </c>
      <c r="F57" s="99">
        <v>0</v>
      </c>
      <c r="G57" s="99">
        <v>0</v>
      </c>
      <c r="H57" s="99">
        <v>0</v>
      </c>
      <c r="I57" s="99">
        <v>0</v>
      </c>
      <c r="J57" s="99">
        <v>0</v>
      </c>
      <c r="K57" s="99">
        <v>0</v>
      </c>
      <c r="L57" s="99">
        <v>0</v>
      </c>
      <c r="M57" s="99">
        <v>0</v>
      </c>
      <c r="N57" s="99">
        <v>0</v>
      </c>
      <c r="O57" s="99">
        <v>0</v>
      </c>
      <c r="P57" s="99">
        <v>0</v>
      </c>
      <c r="Q57" s="99">
        <v>0</v>
      </c>
      <c r="R57" s="99">
        <v>0</v>
      </c>
      <c r="S57" s="99">
        <v>0</v>
      </c>
      <c r="T57" s="99">
        <v>0</v>
      </c>
      <c r="U57" s="99">
        <v>0</v>
      </c>
      <c r="V57" s="99">
        <v>0</v>
      </c>
      <c r="W57" s="99">
        <v>0</v>
      </c>
      <c r="X57" s="99">
        <v>0</v>
      </c>
      <c r="Y57" s="99">
        <v>0</v>
      </c>
      <c r="Z57" s="99">
        <v>0</v>
      </c>
      <c r="AA57" s="99">
        <v>0</v>
      </c>
      <c r="AB57" s="99">
        <v>0</v>
      </c>
      <c r="AC57" s="99">
        <v>0</v>
      </c>
      <c r="AD57" s="99">
        <v>0</v>
      </c>
      <c r="AE57" s="99">
        <v>0</v>
      </c>
      <c r="AF57" s="99">
        <v>0</v>
      </c>
      <c r="AG57" s="99">
        <v>0</v>
      </c>
      <c r="AH57" s="99">
        <v>0</v>
      </c>
      <c r="AI57" s="99">
        <v>0</v>
      </c>
      <c r="AJ57" s="99">
        <v>0</v>
      </c>
      <c r="AK57" s="99">
        <v>0</v>
      </c>
      <c r="AL57" s="99">
        <v>0</v>
      </c>
      <c r="AM57" s="99">
        <v>0</v>
      </c>
      <c r="AN57" s="99">
        <v>0</v>
      </c>
      <c r="AO57" s="99">
        <v>0</v>
      </c>
      <c r="AP57" s="99">
        <v>0</v>
      </c>
      <c r="AQ57" s="99">
        <v>0</v>
      </c>
      <c r="AR57" s="99">
        <v>0</v>
      </c>
      <c r="AS57" s="99">
        <v>0</v>
      </c>
      <c r="AT57" s="99">
        <v>0</v>
      </c>
      <c r="AU57" s="99">
        <v>0</v>
      </c>
      <c r="AV57" s="99">
        <v>0</v>
      </c>
      <c r="AW57" s="99">
        <v>0</v>
      </c>
      <c r="AX57" s="99">
        <v>0</v>
      </c>
      <c r="AY57" s="99">
        <v>0</v>
      </c>
      <c r="AZ57" s="99">
        <v>0</v>
      </c>
      <c r="BA57" s="99">
        <v>0</v>
      </c>
      <c r="BB57" s="99">
        <v>0</v>
      </c>
      <c r="BC57" s="99">
        <v>0</v>
      </c>
      <c r="BD57" s="99">
        <v>0</v>
      </c>
      <c r="BE57" s="99">
        <v>0</v>
      </c>
      <c r="BF57" s="99">
        <v>0</v>
      </c>
      <c r="BG57" s="99">
        <v>0</v>
      </c>
      <c r="BH57" s="99">
        <v>0</v>
      </c>
      <c r="BI57" s="99">
        <v>0</v>
      </c>
      <c r="BJ57" s="99">
        <v>0</v>
      </c>
      <c r="BK57" s="99">
        <v>0</v>
      </c>
      <c r="BL57" s="99">
        <v>0</v>
      </c>
      <c r="BM57" s="99">
        <v>0</v>
      </c>
      <c r="BN57" s="99">
        <v>0</v>
      </c>
      <c r="BO57" s="99">
        <v>0</v>
      </c>
      <c r="BP57" s="99">
        <v>0</v>
      </c>
      <c r="BQ57" s="99">
        <v>0</v>
      </c>
      <c r="BR57" s="99">
        <v>0</v>
      </c>
      <c r="BS57" s="99">
        <v>0</v>
      </c>
      <c r="BT57" s="99">
        <v>0</v>
      </c>
      <c r="BU57" s="99">
        <v>0</v>
      </c>
      <c r="BV57" s="99">
        <v>0</v>
      </c>
      <c r="BW57" s="99">
        <v>0</v>
      </c>
      <c r="BX57" s="101">
        <v>286491.48</v>
      </c>
      <c r="BY57" s="99">
        <v>0</v>
      </c>
      <c r="BZ57" s="102">
        <v>0</v>
      </c>
      <c r="CA57" s="99">
        <v>0</v>
      </c>
      <c r="CB57" s="99">
        <v>0</v>
      </c>
      <c r="CC57" s="99">
        <v>0</v>
      </c>
      <c r="CD57" s="99">
        <v>0</v>
      </c>
      <c r="CE57" s="99">
        <v>0</v>
      </c>
      <c r="CF57" s="99">
        <v>0</v>
      </c>
      <c r="CG57" s="99">
        <v>0</v>
      </c>
      <c r="CH57" s="99">
        <v>0</v>
      </c>
      <c r="CI57" s="99">
        <v>0</v>
      </c>
      <c r="CJ57" s="99">
        <v>0</v>
      </c>
      <c r="CK57" s="99">
        <v>0</v>
      </c>
      <c r="CL57" s="101">
        <v>0</v>
      </c>
      <c r="CM57" s="99">
        <v>0</v>
      </c>
      <c r="CN57" s="101">
        <v>0</v>
      </c>
      <c r="CO57" s="101">
        <v>0</v>
      </c>
      <c r="CP57" s="99">
        <v>0</v>
      </c>
      <c r="CQ57" s="99">
        <v>0</v>
      </c>
      <c r="CR57" s="99">
        <v>0</v>
      </c>
      <c r="CS57" s="99">
        <v>0</v>
      </c>
      <c r="CT57" s="99">
        <v>0</v>
      </c>
      <c r="CU57" s="99">
        <v>0</v>
      </c>
      <c r="CV57" s="99">
        <v>0</v>
      </c>
      <c r="CW57" s="99">
        <v>0</v>
      </c>
      <c r="CX57" s="99">
        <v>0</v>
      </c>
      <c r="CY57" s="101">
        <v>0</v>
      </c>
      <c r="CZ57" s="99">
        <v>0</v>
      </c>
      <c r="DA57" s="103">
        <f t="shared" si="0"/>
        <v>286491.48</v>
      </c>
      <c r="DB57" s="104">
        <v>286491.46999999997</v>
      </c>
      <c r="DC57" s="120">
        <f t="shared" si="1"/>
        <v>1.0000000009313226E-2</v>
      </c>
    </row>
    <row r="58" spans="2:107" ht="15.75" thickBot="1" x14ac:dyDescent="0.3">
      <c r="B58" s="298" t="s">
        <v>40</v>
      </c>
      <c r="C58" s="98">
        <v>49</v>
      </c>
      <c r="D58" s="99">
        <v>0</v>
      </c>
      <c r="E58" s="99">
        <v>0</v>
      </c>
      <c r="F58" s="99">
        <v>0</v>
      </c>
      <c r="G58" s="99">
        <v>0</v>
      </c>
      <c r="H58" s="99">
        <v>0</v>
      </c>
      <c r="I58" s="99">
        <v>0</v>
      </c>
      <c r="J58" s="99">
        <v>0</v>
      </c>
      <c r="K58" s="99">
        <v>0</v>
      </c>
      <c r="L58" s="99">
        <v>0</v>
      </c>
      <c r="M58" s="99">
        <v>0</v>
      </c>
      <c r="N58" s="99">
        <v>0</v>
      </c>
      <c r="O58" s="99">
        <v>0</v>
      </c>
      <c r="P58" s="99">
        <v>0</v>
      </c>
      <c r="Q58" s="99">
        <v>0</v>
      </c>
      <c r="R58" s="99">
        <v>0</v>
      </c>
      <c r="S58" s="99">
        <v>0</v>
      </c>
      <c r="T58" s="99">
        <v>0</v>
      </c>
      <c r="U58" s="99">
        <v>0</v>
      </c>
      <c r="V58" s="99">
        <v>0</v>
      </c>
      <c r="W58" s="99">
        <v>0</v>
      </c>
      <c r="X58" s="99">
        <v>0</v>
      </c>
      <c r="Y58" s="99">
        <v>0</v>
      </c>
      <c r="Z58" s="99">
        <v>0</v>
      </c>
      <c r="AA58" s="99">
        <v>0</v>
      </c>
      <c r="AB58" s="99">
        <v>0</v>
      </c>
      <c r="AC58" s="99">
        <v>0</v>
      </c>
      <c r="AD58" s="99">
        <v>0</v>
      </c>
      <c r="AE58" s="99">
        <v>0</v>
      </c>
      <c r="AF58" s="99">
        <v>0</v>
      </c>
      <c r="AG58" s="99">
        <v>0</v>
      </c>
      <c r="AH58" s="99">
        <v>0</v>
      </c>
      <c r="AI58" s="99">
        <v>0</v>
      </c>
      <c r="AJ58" s="99">
        <v>0</v>
      </c>
      <c r="AK58" s="99">
        <v>0</v>
      </c>
      <c r="AL58" s="99">
        <v>0</v>
      </c>
      <c r="AM58" s="99">
        <v>0</v>
      </c>
      <c r="AN58" s="99">
        <v>0</v>
      </c>
      <c r="AO58" s="99">
        <v>0</v>
      </c>
      <c r="AP58" s="99">
        <v>0</v>
      </c>
      <c r="AQ58" s="99">
        <v>0</v>
      </c>
      <c r="AR58" s="99">
        <v>0</v>
      </c>
      <c r="AS58" s="99">
        <v>0</v>
      </c>
      <c r="AT58" s="99">
        <v>0</v>
      </c>
      <c r="AU58" s="99">
        <v>0</v>
      </c>
      <c r="AV58" s="99">
        <v>0</v>
      </c>
      <c r="AW58" s="99">
        <v>0</v>
      </c>
      <c r="AX58" s="99">
        <v>0</v>
      </c>
      <c r="AY58" s="99">
        <v>0</v>
      </c>
      <c r="AZ58" s="99">
        <v>0</v>
      </c>
      <c r="BA58" s="99">
        <v>0</v>
      </c>
      <c r="BB58" s="99">
        <v>0</v>
      </c>
      <c r="BC58" s="99">
        <v>0</v>
      </c>
      <c r="BD58" s="99">
        <v>0</v>
      </c>
      <c r="BE58" s="99">
        <v>0</v>
      </c>
      <c r="BF58" s="99">
        <v>0</v>
      </c>
      <c r="BG58" s="99">
        <v>0</v>
      </c>
      <c r="BH58" s="99">
        <v>0</v>
      </c>
      <c r="BI58" s="99">
        <v>0</v>
      </c>
      <c r="BJ58" s="99">
        <v>0</v>
      </c>
      <c r="BK58" s="99">
        <v>0</v>
      </c>
      <c r="BL58" s="99">
        <v>0</v>
      </c>
      <c r="BM58" s="99">
        <v>0</v>
      </c>
      <c r="BN58" s="99">
        <v>0</v>
      </c>
      <c r="BO58" s="99">
        <v>0</v>
      </c>
      <c r="BP58" s="99">
        <v>0</v>
      </c>
      <c r="BQ58" s="99">
        <v>0</v>
      </c>
      <c r="BR58" s="99">
        <v>0</v>
      </c>
      <c r="BS58" s="99">
        <v>0</v>
      </c>
      <c r="BT58" s="99">
        <v>0</v>
      </c>
      <c r="BU58" s="99">
        <v>0</v>
      </c>
      <c r="BV58" s="99">
        <v>0</v>
      </c>
      <c r="BW58" s="99">
        <v>0</v>
      </c>
      <c r="BX58" s="99">
        <v>0</v>
      </c>
      <c r="BY58" s="101">
        <v>493287.4</v>
      </c>
      <c r="BZ58" s="102">
        <v>0</v>
      </c>
      <c r="CA58" s="99">
        <v>0</v>
      </c>
      <c r="CB58" s="99">
        <v>0</v>
      </c>
      <c r="CC58" s="99">
        <v>0</v>
      </c>
      <c r="CD58" s="99">
        <v>0</v>
      </c>
      <c r="CE58" s="99">
        <v>0</v>
      </c>
      <c r="CF58" s="99">
        <v>0</v>
      </c>
      <c r="CG58" s="99">
        <v>0</v>
      </c>
      <c r="CH58" s="99">
        <v>0</v>
      </c>
      <c r="CI58" s="99">
        <v>0</v>
      </c>
      <c r="CJ58" s="99">
        <v>0</v>
      </c>
      <c r="CK58" s="99">
        <v>0</v>
      </c>
      <c r="CL58" s="101">
        <v>0</v>
      </c>
      <c r="CM58" s="99">
        <v>0</v>
      </c>
      <c r="CN58" s="101">
        <v>0</v>
      </c>
      <c r="CO58" s="101">
        <v>0</v>
      </c>
      <c r="CP58" s="99">
        <v>0</v>
      </c>
      <c r="CQ58" s="99">
        <v>0</v>
      </c>
      <c r="CR58" s="99">
        <v>0</v>
      </c>
      <c r="CS58" s="99">
        <v>0</v>
      </c>
      <c r="CT58" s="99">
        <v>0</v>
      </c>
      <c r="CU58" s="99">
        <v>0</v>
      </c>
      <c r="CV58" s="99">
        <v>0</v>
      </c>
      <c r="CW58" s="99">
        <v>0</v>
      </c>
      <c r="CX58" s="99">
        <v>0</v>
      </c>
      <c r="CY58" s="101">
        <v>40.700000000000003</v>
      </c>
      <c r="CZ58" s="99">
        <v>0</v>
      </c>
      <c r="DA58" s="103">
        <f t="shared" si="0"/>
        <v>493328.10000000003</v>
      </c>
      <c r="DB58" s="104">
        <v>493328.11</v>
      </c>
      <c r="DC58" s="120">
        <f t="shared" si="1"/>
        <v>-9.9999999511055648E-3</v>
      </c>
    </row>
    <row r="59" spans="2:107" ht="15.75" thickBot="1" x14ac:dyDescent="0.3">
      <c r="B59" s="302" t="s">
        <v>41</v>
      </c>
      <c r="C59" s="105">
        <v>50</v>
      </c>
      <c r="D59" s="102">
        <v>0</v>
      </c>
      <c r="E59" s="102">
        <v>0</v>
      </c>
      <c r="F59" s="102">
        <v>0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2">
        <v>0</v>
      </c>
      <c r="AA59" s="102">
        <v>0</v>
      </c>
      <c r="AB59" s="102">
        <v>0</v>
      </c>
      <c r="AC59" s="102">
        <v>0</v>
      </c>
      <c r="AD59" s="102">
        <v>0</v>
      </c>
      <c r="AE59" s="102">
        <v>0</v>
      </c>
      <c r="AF59" s="102">
        <v>0</v>
      </c>
      <c r="AG59" s="102">
        <v>0</v>
      </c>
      <c r="AH59" s="102">
        <v>0</v>
      </c>
      <c r="AI59" s="102">
        <v>0</v>
      </c>
      <c r="AJ59" s="102">
        <v>0</v>
      </c>
      <c r="AK59" s="102">
        <v>0</v>
      </c>
      <c r="AL59" s="102">
        <v>0</v>
      </c>
      <c r="AM59" s="102">
        <v>0</v>
      </c>
      <c r="AN59" s="102">
        <v>0</v>
      </c>
      <c r="AO59" s="102">
        <v>0</v>
      </c>
      <c r="AP59" s="102">
        <v>0</v>
      </c>
      <c r="AQ59" s="102">
        <v>0</v>
      </c>
      <c r="AR59" s="102">
        <v>0</v>
      </c>
      <c r="AS59" s="102">
        <v>0</v>
      </c>
      <c r="AT59" s="102">
        <v>0</v>
      </c>
      <c r="AU59" s="102">
        <v>0</v>
      </c>
      <c r="AV59" s="102">
        <v>0</v>
      </c>
      <c r="AW59" s="102">
        <v>0</v>
      </c>
      <c r="AX59" s="102">
        <v>0</v>
      </c>
      <c r="AY59" s="102">
        <v>0</v>
      </c>
      <c r="AZ59" s="102">
        <v>0</v>
      </c>
      <c r="BA59" s="102">
        <v>0</v>
      </c>
      <c r="BB59" s="102">
        <v>0</v>
      </c>
      <c r="BC59" s="102">
        <v>0</v>
      </c>
      <c r="BD59" s="102">
        <v>0</v>
      </c>
      <c r="BE59" s="102">
        <v>0</v>
      </c>
      <c r="BF59" s="102">
        <v>0</v>
      </c>
      <c r="BG59" s="102">
        <v>0</v>
      </c>
      <c r="BH59" s="102">
        <v>0</v>
      </c>
      <c r="BI59" s="102">
        <v>0</v>
      </c>
      <c r="BJ59" s="102">
        <v>0</v>
      </c>
      <c r="BK59" s="102">
        <v>0</v>
      </c>
      <c r="BL59" s="102">
        <v>0</v>
      </c>
      <c r="BM59" s="102">
        <v>0</v>
      </c>
      <c r="BN59" s="102">
        <v>0</v>
      </c>
      <c r="BO59" s="102">
        <v>0</v>
      </c>
      <c r="BP59" s="102">
        <v>0</v>
      </c>
      <c r="BQ59" s="102">
        <v>0</v>
      </c>
      <c r="BR59" s="102">
        <v>0</v>
      </c>
      <c r="BS59" s="102">
        <v>0</v>
      </c>
      <c r="BT59" s="102">
        <v>0</v>
      </c>
      <c r="BU59" s="102">
        <v>0</v>
      </c>
      <c r="BV59" s="102">
        <v>0</v>
      </c>
      <c r="BW59" s="102">
        <v>0</v>
      </c>
      <c r="BX59" s="102">
        <v>0</v>
      </c>
      <c r="BY59" s="102">
        <v>0</v>
      </c>
      <c r="BZ59" s="106">
        <v>279257.24999999994</v>
      </c>
      <c r="CA59" s="102">
        <v>0</v>
      </c>
      <c r="CB59" s="102">
        <v>0</v>
      </c>
      <c r="CC59" s="102">
        <v>0</v>
      </c>
      <c r="CD59" s="102">
        <v>0</v>
      </c>
      <c r="CE59" s="102">
        <v>0</v>
      </c>
      <c r="CF59" s="102">
        <v>0</v>
      </c>
      <c r="CG59" s="102">
        <v>0</v>
      </c>
      <c r="CH59" s="102">
        <v>0</v>
      </c>
      <c r="CI59" s="102">
        <v>0</v>
      </c>
      <c r="CJ59" s="102">
        <v>0</v>
      </c>
      <c r="CK59" s="102">
        <v>0</v>
      </c>
      <c r="CL59" s="102">
        <v>0</v>
      </c>
      <c r="CM59" s="102">
        <v>0</v>
      </c>
      <c r="CN59" s="107">
        <v>0</v>
      </c>
      <c r="CO59" s="107">
        <v>0</v>
      </c>
      <c r="CP59" s="102">
        <v>0</v>
      </c>
      <c r="CQ59" s="102">
        <v>0</v>
      </c>
      <c r="CR59" s="102">
        <v>0</v>
      </c>
      <c r="CS59" s="102">
        <v>0</v>
      </c>
      <c r="CT59" s="102">
        <v>0</v>
      </c>
      <c r="CU59" s="102">
        <v>0</v>
      </c>
      <c r="CV59" s="102">
        <v>0</v>
      </c>
      <c r="CW59" s="102">
        <v>0</v>
      </c>
      <c r="CX59" s="102">
        <v>0</v>
      </c>
      <c r="CY59" s="102">
        <v>0</v>
      </c>
      <c r="CZ59" s="102">
        <v>0</v>
      </c>
      <c r="DA59" s="103">
        <f t="shared" si="0"/>
        <v>279257.24999999994</v>
      </c>
      <c r="DB59" s="108">
        <v>279257.25</v>
      </c>
      <c r="DC59" s="120">
        <f t="shared" si="1"/>
        <v>0</v>
      </c>
    </row>
    <row r="60" spans="2:107" ht="15.75" thickBot="1" x14ac:dyDescent="0.3">
      <c r="B60" s="298" t="s">
        <v>86</v>
      </c>
      <c r="C60" s="98">
        <v>51</v>
      </c>
      <c r="D60" s="99">
        <v>0</v>
      </c>
      <c r="E60" s="99">
        <v>0</v>
      </c>
      <c r="F60" s="99">
        <v>0</v>
      </c>
      <c r="G60" s="99">
        <v>0</v>
      </c>
      <c r="H60" s="99">
        <v>0</v>
      </c>
      <c r="I60" s="99">
        <v>0</v>
      </c>
      <c r="J60" s="99">
        <v>0</v>
      </c>
      <c r="K60" s="99">
        <v>0</v>
      </c>
      <c r="L60" s="99">
        <v>0</v>
      </c>
      <c r="M60" s="99">
        <v>0</v>
      </c>
      <c r="N60" s="99">
        <v>0</v>
      </c>
      <c r="O60" s="99">
        <v>0</v>
      </c>
      <c r="P60" s="99">
        <v>0</v>
      </c>
      <c r="Q60" s="99">
        <v>0</v>
      </c>
      <c r="R60" s="99">
        <v>0</v>
      </c>
      <c r="S60" s="99">
        <v>0</v>
      </c>
      <c r="T60" s="99">
        <v>0</v>
      </c>
      <c r="U60" s="99">
        <v>0</v>
      </c>
      <c r="V60" s="99">
        <v>0</v>
      </c>
      <c r="W60" s="99">
        <v>0</v>
      </c>
      <c r="X60" s="99">
        <v>0</v>
      </c>
      <c r="Y60" s="99">
        <v>0</v>
      </c>
      <c r="Z60" s="99">
        <v>0</v>
      </c>
      <c r="AA60" s="99">
        <v>0</v>
      </c>
      <c r="AB60" s="99">
        <v>0</v>
      </c>
      <c r="AC60" s="99">
        <v>0</v>
      </c>
      <c r="AD60" s="99">
        <v>0</v>
      </c>
      <c r="AE60" s="99">
        <v>0</v>
      </c>
      <c r="AF60" s="99">
        <v>0</v>
      </c>
      <c r="AG60" s="99">
        <v>0</v>
      </c>
      <c r="AH60" s="99">
        <v>0</v>
      </c>
      <c r="AI60" s="99">
        <v>0</v>
      </c>
      <c r="AJ60" s="99">
        <v>0</v>
      </c>
      <c r="AK60" s="99">
        <v>0</v>
      </c>
      <c r="AL60" s="99">
        <v>0</v>
      </c>
      <c r="AM60" s="99">
        <v>0</v>
      </c>
      <c r="AN60" s="99">
        <v>0</v>
      </c>
      <c r="AO60" s="99">
        <v>0</v>
      </c>
      <c r="AP60" s="99">
        <v>0</v>
      </c>
      <c r="AQ60" s="99">
        <v>0</v>
      </c>
      <c r="AR60" s="99">
        <v>0</v>
      </c>
      <c r="AS60" s="99">
        <v>0</v>
      </c>
      <c r="AT60" s="99">
        <v>0</v>
      </c>
      <c r="AU60" s="99">
        <v>0</v>
      </c>
      <c r="AV60" s="99">
        <v>0</v>
      </c>
      <c r="AW60" s="99">
        <v>0</v>
      </c>
      <c r="AX60" s="99">
        <v>0</v>
      </c>
      <c r="AY60" s="99">
        <v>0</v>
      </c>
      <c r="AZ60" s="99">
        <v>0</v>
      </c>
      <c r="BA60" s="99">
        <v>0</v>
      </c>
      <c r="BB60" s="99">
        <v>0</v>
      </c>
      <c r="BC60" s="99">
        <v>0</v>
      </c>
      <c r="BD60" s="101">
        <v>94233.44</v>
      </c>
      <c r="BE60" s="101">
        <v>14522.74</v>
      </c>
      <c r="BF60" s="101">
        <v>76833.23</v>
      </c>
      <c r="BG60" s="101">
        <v>8415.84</v>
      </c>
      <c r="BH60" s="101">
        <v>57488.160000000003</v>
      </c>
      <c r="BI60" s="101">
        <v>4755.3900000000003</v>
      </c>
      <c r="BJ60" s="101">
        <v>9226.25</v>
      </c>
      <c r="BK60" s="101">
        <v>188103.45</v>
      </c>
      <c r="BL60" s="101">
        <v>33584.14</v>
      </c>
      <c r="BM60" s="101">
        <v>29117.91</v>
      </c>
      <c r="BN60" s="101">
        <v>193085.34</v>
      </c>
      <c r="BO60" s="101">
        <v>132299.65</v>
      </c>
      <c r="BP60" s="101">
        <v>0</v>
      </c>
      <c r="BQ60" s="101">
        <v>0</v>
      </c>
      <c r="BR60" s="101">
        <v>0</v>
      </c>
      <c r="BS60" s="101">
        <v>0</v>
      </c>
      <c r="BT60" s="101">
        <v>0</v>
      </c>
      <c r="BU60" s="101">
        <v>0</v>
      </c>
      <c r="BV60" s="101">
        <v>0</v>
      </c>
      <c r="BW60" s="101">
        <v>0</v>
      </c>
      <c r="BX60" s="101">
        <v>0</v>
      </c>
      <c r="BY60" s="101">
        <v>0</v>
      </c>
      <c r="BZ60" s="107">
        <v>58.85</v>
      </c>
      <c r="CA60" s="101">
        <v>4243.03</v>
      </c>
      <c r="CB60" s="101">
        <v>399.49</v>
      </c>
      <c r="CC60" s="101">
        <v>997.48</v>
      </c>
      <c r="CD60" s="101">
        <v>117.92</v>
      </c>
      <c r="CE60" s="101">
        <v>94.23</v>
      </c>
      <c r="CF60" s="101">
        <v>50.82</v>
      </c>
      <c r="CG60" s="101">
        <v>661.58</v>
      </c>
      <c r="CH60" s="101">
        <v>17835.57</v>
      </c>
      <c r="CI60" s="101">
        <v>3393.39</v>
      </c>
      <c r="CJ60" s="101">
        <v>685.59</v>
      </c>
      <c r="CK60" s="101">
        <v>89137.4</v>
      </c>
      <c r="CL60" s="101">
        <v>39781.4</v>
      </c>
      <c r="CM60" s="101">
        <v>0</v>
      </c>
      <c r="CN60" s="101">
        <v>0</v>
      </c>
      <c r="CO60" s="101">
        <v>0</v>
      </c>
      <c r="CP60" s="101">
        <v>0</v>
      </c>
      <c r="CQ60" s="101">
        <v>0</v>
      </c>
      <c r="CR60" s="101">
        <v>0</v>
      </c>
      <c r="CS60" s="101">
        <v>0</v>
      </c>
      <c r="CT60" s="101">
        <v>0</v>
      </c>
      <c r="CU60" s="101">
        <v>0</v>
      </c>
      <c r="CV60" s="101">
        <v>0</v>
      </c>
      <c r="CW60" s="101">
        <v>0.46</v>
      </c>
      <c r="CX60" s="99">
        <v>0</v>
      </c>
      <c r="CY60" s="99">
        <v>0</v>
      </c>
      <c r="CZ60" s="99">
        <v>0</v>
      </c>
      <c r="DA60" s="103">
        <f t="shared" si="0"/>
        <v>999122.74999999988</v>
      </c>
      <c r="DB60" s="104">
        <v>999122.75</v>
      </c>
      <c r="DC60" s="120">
        <f t="shared" si="1"/>
        <v>0</v>
      </c>
    </row>
    <row r="61" spans="2:107" ht="15.75" thickBot="1" x14ac:dyDescent="0.3">
      <c r="B61" s="298" t="s">
        <v>87</v>
      </c>
      <c r="C61" s="98">
        <v>52</v>
      </c>
      <c r="D61" s="99">
        <v>0</v>
      </c>
      <c r="E61" s="99">
        <v>0</v>
      </c>
      <c r="F61" s="99">
        <v>0</v>
      </c>
      <c r="G61" s="99">
        <v>0</v>
      </c>
      <c r="H61" s="99">
        <v>0</v>
      </c>
      <c r="I61" s="99">
        <v>0</v>
      </c>
      <c r="J61" s="99">
        <v>0</v>
      </c>
      <c r="K61" s="99">
        <v>0</v>
      </c>
      <c r="L61" s="99">
        <v>0</v>
      </c>
      <c r="M61" s="99">
        <v>0</v>
      </c>
      <c r="N61" s="99">
        <v>0</v>
      </c>
      <c r="O61" s="99">
        <v>0</v>
      </c>
      <c r="P61" s="99">
        <v>0</v>
      </c>
      <c r="Q61" s="99">
        <v>0</v>
      </c>
      <c r="R61" s="99">
        <v>0</v>
      </c>
      <c r="S61" s="99">
        <v>0</v>
      </c>
      <c r="T61" s="99">
        <v>0</v>
      </c>
      <c r="U61" s="99">
        <v>0</v>
      </c>
      <c r="V61" s="99">
        <v>0</v>
      </c>
      <c r="W61" s="99">
        <v>0</v>
      </c>
      <c r="X61" s="99">
        <v>0</v>
      </c>
      <c r="Y61" s="99">
        <v>0</v>
      </c>
      <c r="Z61" s="99">
        <v>0</v>
      </c>
      <c r="AA61" s="99">
        <v>0</v>
      </c>
      <c r="AB61" s="99">
        <v>0</v>
      </c>
      <c r="AC61" s="99">
        <v>0</v>
      </c>
      <c r="AD61" s="99">
        <v>0</v>
      </c>
      <c r="AE61" s="99">
        <v>0</v>
      </c>
      <c r="AF61" s="99">
        <v>0</v>
      </c>
      <c r="AG61" s="99">
        <v>0</v>
      </c>
      <c r="AH61" s="99">
        <v>0</v>
      </c>
      <c r="AI61" s="99">
        <v>0</v>
      </c>
      <c r="AJ61" s="99">
        <v>0</v>
      </c>
      <c r="AK61" s="99">
        <v>0</v>
      </c>
      <c r="AL61" s="99">
        <v>0</v>
      </c>
      <c r="AM61" s="99">
        <v>0</v>
      </c>
      <c r="AN61" s="99">
        <v>0</v>
      </c>
      <c r="AO61" s="99">
        <v>0</v>
      </c>
      <c r="AP61" s="99">
        <v>0</v>
      </c>
      <c r="AQ61" s="99">
        <v>0</v>
      </c>
      <c r="AR61" s="99">
        <v>0</v>
      </c>
      <c r="AS61" s="99">
        <v>0</v>
      </c>
      <c r="AT61" s="99">
        <v>0</v>
      </c>
      <c r="AU61" s="99">
        <v>0</v>
      </c>
      <c r="AV61" s="99">
        <v>0</v>
      </c>
      <c r="AW61" s="99">
        <v>0</v>
      </c>
      <c r="AX61" s="99">
        <v>0</v>
      </c>
      <c r="AY61" s="99">
        <v>0</v>
      </c>
      <c r="AZ61" s="99">
        <v>0</v>
      </c>
      <c r="BA61" s="99">
        <v>0</v>
      </c>
      <c r="BB61" s="99">
        <v>0</v>
      </c>
      <c r="BC61" s="99">
        <v>0</v>
      </c>
      <c r="BD61" s="101">
        <v>10956.47</v>
      </c>
      <c r="BE61" s="101">
        <v>3203.87</v>
      </c>
      <c r="BF61" s="101">
        <v>8850.94</v>
      </c>
      <c r="BG61" s="101">
        <v>1369.8</v>
      </c>
      <c r="BH61" s="101">
        <v>4909.28</v>
      </c>
      <c r="BI61" s="101">
        <v>1135.58</v>
      </c>
      <c r="BJ61" s="101">
        <v>6985.89</v>
      </c>
      <c r="BK61" s="101">
        <v>14578.07</v>
      </c>
      <c r="BL61" s="101">
        <v>6622.6</v>
      </c>
      <c r="BM61" s="101">
        <v>8830.0400000000009</v>
      </c>
      <c r="BN61" s="101">
        <v>43799.31</v>
      </c>
      <c r="BO61" s="101">
        <v>47347.19</v>
      </c>
      <c r="BP61" s="101">
        <v>0</v>
      </c>
      <c r="BQ61" s="101">
        <v>0</v>
      </c>
      <c r="BR61" s="101">
        <v>0</v>
      </c>
      <c r="BS61" s="101">
        <v>0</v>
      </c>
      <c r="BT61" s="101">
        <v>0</v>
      </c>
      <c r="BU61" s="101">
        <v>0</v>
      </c>
      <c r="BV61" s="101">
        <v>0</v>
      </c>
      <c r="BW61" s="101">
        <v>0</v>
      </c>
      <c r="BX61" s="101">
        <v>0</v>
      </c>
      <c r="BY61" s="101">
        <v>0</v>
      </c>
      <c r="BZ61" s="107">
        <v>160.05000000000001</v>
      </c>
      <c r="CA61" s="101">
        <v>295</v>
      </c>
      <c r="CB61" s="101">
        <v>33.950000000000003</v>
      </c>
      <c r="CC61" s="101">
        <v>177.22</v>
      </c>
      <c r="CD61" s="101">
        <v>18.02</v>
      </c>
      <c r="CE61" s="101">
        <v>13.49</v>
      </c>
      <c r="CF61" s="101">
        <v>76.53</v>
      </c>
      <c r="CG61" s="101">
        <v>370.83</v>
      </c>
      <c r="CH61" s="101">
        <v>270.04000000000002</v>
      </c>
      <c r="CI61" s="101">
        <v>227.32</v>
      </c>
      <c r="CJ61" s="101">
        <v>100.53</v>
      </c>
      <c r="CK61" s="101">
        <v>6230.03</v>
      </c>
      <c r="CL61" s="101">
        <v>5294.33</v>
      </c>
      <c r="CM61" s="101">
        <v>0</v>
      </c>
      <c r="CN61" s="101">
        <v>0</v>
      </c>
      <c r="CO61" s="101">
        <v>0</v>
      </c>
      <c r="CP61" s="101">
        <v>0</v>
      </c>
      <c r="CQ61" s="101">
        <v>0</v>
      </c>
      <c r="CR61" s="101">
        <v>0</v>
      </c>
      <c r="CS61" s="101">
        <v>0</v>
      </c>
      <c r="CT61" s="101">
        <v>0</v>
      </c>
      <c r="CU61" s="101">
        <v>0</v>
      </c>
      <c r="CV61" s="101">
        <v>0</v>
      </c>
      <c r="CW61" s="101">
        <v>0.52</v>
      </c>
      <c r="CX61" s="99">
        <v>0</v>
      </c>
      <c r="CY61" s="99">
        <v>0</v>
      </c>
      <c r="CZ61" s="99">
        <v>0</v>
      </c>
      <c r="DA61" s="103">
        <f t="shared" si="0"/>
        <v>171856.89999999994</v>
      </c>
      <c r="DB61" s="104">
        <v>171856.87</v>
      </c>
      <c r="DC61" s="120">
        <f t="shared" si="1"/>
        <v>2.9999999940628186E-2</v>
      </c>
    </row>
    <row r="62" spans="2:107" ht="15.75" thickBot="1" x14ac:dyDescent="0.3">
      <c r="B62" s="298" t="s">
        <v>0</v>
      </c>
      <c r="C62" s="98">
        <v>53</v>
      </c>
      <c r="D62" s="99">
        <v>0</v>
      </c>
      <c r="E62" s="99">
        <v>0</v>
      </c>
      <c r="F62" s="99">
        <v>0</v>
      </c>
      <c r="G62" s="99">
        <v>0</v>
      </c>
      <c r="H62" s="99">
        <v>0</v>
      </c>
      <c r="I62" s="99">
        <v>0</v>
      </c>
      <c r="J62" s="99">
        <v>0</v>
      </c>
      <c r="K62" s="99">
        <v>0</v>
      </c>
      <c r="L62" s="99">
        <v>0</v>
      </c>
      <c r="M62" s="99">
        <v>0</v>
      </c>
      <c r="N62" s="99">
        <v>0</v>
      </c>
      <c r="O62" s="99">
        <v>0</v>
      </c>
      <c r="P62" s="99">
        <v>0</v>
      </c>
      <c r="Q62" s="99">
        <v>0</v>
      </c>
      <c r="R62" s="99">
        <v>0</v>
      </c>
      <c r="S62" s="99">
        <v>0</v>
      </c>
      <c r="T62" s="99">
        <v>0</v>
      </c>
      <c r="U62" s="101">
        <v>23812.82</v>
      </c>
      <c r="V62" s="101">
        <v>75017.210000000006</v>
      </c>
      <c r="W62" s="101">
        <v>42269.7</v>
      </c>
      <c r="X62" s="101">
        <v>12062.48</v>
      </c>
      <c r="Y62" s="101">
        <v>23321.26</v>
      </c>
      <c r="Z62" s="101">
        <v>47283.39</v>
      </c>
      <c r="AA62" s="101">
        <v>13889.48</v>
      </c>
      <c r="AB62" s="101">
        <v>31217.97</v>
      </c>
      <c r="AC62" s="99">
        <v>0</v>
      </c>
      <c r="AD62" s="101">
        <v>0</v>
      </c>
      <c r="AE62" s="101">
        <v>19195.54</v>
      </c>
      <c r="AF62" s="101">
        <v>343.88</v>
      </c>
      <c r="AG62" s="101">
        <v>7389.24</v>
      </c>
      <c r="AH62" s="101">
        <v>0</v>
      </c>
      <c r="AI62" s="101">
        <v>675.64</v>
      </c>
      <c r="AJ62" s="101">
        <v>0</v>
      </c>
      <c r="AK62" s="101">
        <v>0</v>
      </c>
      <c r="AL62" s="101">
        <v>233960.34</v>
      </c>
      <c r="AM62" s="101">
        <v>0</v>
      </c>
      <c r="AN62" s="101">
        <v>0</v>
      </c>
      <c r="AO62" s="101">
        <v>423.21</v>
      </c>
      <c r="AP62" s="101">
        <v>771.64</v>
      </c>
      <c r="AQ62" s="101">
        <v>0</v>
      </c>
      <c r="AR62" s="101">
        <v>0</v>
      </c>
      <c r="AS62" s="101">
        <v>456.69</v>
      </c>
      <c r="AT62" s="101">
        <v>23409.05</v>
      </c>
      <c r="AU62" s="101">
        <v>1794.77</v>
      </c>
      <c r="AV62" s="101">
        <v>0</v>
      </c>
      <c r="AW62" s="101">
        <v>69.38</v>
      </c>
      <c r="AX62" s="101">
        <v>0</v>
      </c>
      <c r="AY62" s="101">
        <v>0</v>
      </c>
      <c r="AZ62" s="101">
        <v>30296.2</v>
      </c>
      <c r="BA62" s="101">
        <v>0</v>
      </c>
      <c r="BB62" s="101">
        <v>0</v>
      </c>
      <c r="BC62" s="101">
        <v>0</v>
      </c>
      <c r="BD62" s="99">
        <v>0</v>
      </c>
      <c r="BE62" s="99">
        <v>0</v>
      </c>
      <c r="BF62" s="99">
        <v>0</v>
      </c>
      <c r="BG62" s="99">
        <v>0</v>
      </c>
      <c r="BH62" s="99">
        <v>0</v>
      </c>
      <c r="BI62" s="99">
        <v>0</v>
      </c>
      <c r="BJ62" s="99">
        <v>0</v>
      </c>
      <c r="BK62" s="99">
        <v>0</v>
      </c>
      <c r="BL62" s="99">
        <v>0</v>
      </c>
      <c r="BM62" s="99">
        <v>0</v>
      </c>
      <c r="BN62" s="99">
        <v>0</v>
      </c>
      <c r="BO62" s="99">
        <v>0</v>
      </c>
      <c r="BP62" s="99">
        <v>0</v>
      </c>
      <c r="BQ62" s="99">
        <v>0</v>
      </c>
      <c r="BR62" s="99">
        <v>0</v>
      </c>
      <c r="BS62" s="99">
        <v>0</v>
      </c>
      <c r="BT62" s="99">
        <v>0</v>
      </c>
      <c r="BU62" s="99">
        <v>0</v>
      </c>
      <c r="BV62" s="99">
        <v>0</v>
      </c>
      <c r="BW62" s="99">
        <v>0</v>
      </c>
      <c r="BX62" s="99">
        <v>0</v>
      </c>
      <c r="BY62" s="99">
        <v>0</v>
      </c>
      <c r="BZ62" s="102">
        <v>0</v>
      </c>
      <c r="CA62" s="99">
        <v>0</v>
      </c>
      <c r="CB62" s="99">
        <v>0</v>
      </c>
      <c r="CC62" s="99">
        <v>0</v>
      </c>
      <c r="CD62" s="99">
        <v>0</v>
      </c>
      <c r="CE62" s="99">
        <v>0</v>
      </c>
      <c r="CF62" s="99">
        <v>0</v>
      </c>
      <c r="CG62" s="99">
        <v>0</v>
      </c>
      <c r="CH62" s="99">
        <v>0</v>
      </c>
      <c r="CI62" s="99">
        <v>0</v>
      </c>
      <c r="CJ62" s="99">
        <v>0</v>
      </c>
      <c r="CK62" s="99">
        <v>0</v>
      </c>
      <c r="CL62" s="99">
        <v>0</v>
      </c>
      <c r="CM62" s="99">
        <v>0</v>
      </c>
      <c r="CN62" s="99">
        <v>0</v>
      </c>
      <c r="CO62" s="99">
        <v>0</v>
      </c>
      <c r="CP62" s="99">
        <v>0</v>
      </c>
      <c r="CQ62" s="99">
        <v>0</v>
      </c>
      <c r="CR62" s="99">
        <v>0</v>
      </c>
      <c r="CS62" s="99">
        <v>0</v>
      </c>
      <c r="CT62" s="99">
        <v>0</v>
      </c>
      <c r="CU62" s="99">
        <v>0</v>
      </c>
      <c r="CV62" s="99">
        <v>0</v>
      </c>
      <c r="CW62" s="99">
        <v>0</v>
      </c>
      <c r="CX62" s="101">
        <v>-11420.14</v>
      </c>
      <c r="CY62" s="99">
        <v>0</v>
      </c>
      <c r="CZ62" s="101">
        <v>900.81</v>
      </c>
      <c r="DA62" s="103">
        <f t="shared" si="0"/>
        <v>577140.55999999994</v>
      </c>
      <c r="DB62" s="104">
        <v>577140.55999999994</v>
      </c>
      <c r="DC62" s="120">
        <f t="shared" si="1"/>
        <v>0</v>
      </c>
    </row>
    <row r="63" spans="2:107" ht="15.75" thickBot="1" x14ac:dyDescent="0.3">
      <c r="B63" s="298" t="s">
        <v>1</v>
      </c>
      <c r="C63" s="98">
        <v>54</v>
      </c>
      <c r="D63" s="99">
        <v>0</v>
      </c>
      <c r="E63" s="99">
        <v>0</v>
      </c>
      <c r="F63" s="99">
        <v>0</v>
      </c>
      <c r="G63" s="99">
        <v>0</v>
      </c>
      <c r="H63" s="99">
        <v>0</v>
      </c>
      <c r="I63" s="99">
        <v>0</v>
      </c>
      <c r="J63" s="99">
        <v>0</v>
      </c>
      <c r="K63" s="99">
        <v>0</v>
      </c>
      <c r="L63" s="99">
        <v>0</v>
      </c>
      <c r="M63" s="99">
        <v>0</v>
      </c>
      <c r="N63" s="99">
        <v>0</v>
      </c>
      <c r="O63" s="99">
        <v>0</v>
      </c>
      <c r="P63" s="99">
        <v>0</v>
      </c>
      <c r="Q63" s="99">
        <v>0</v>
      </c>
      <c r="R63" s="99">
        <v>0</v>
      </c>
      <c r="S63" s="99">
        <v>0</v>
      </c>
      <c r="T63" s="99">
        <v>0</v>
      </c>
      <c r="U63" s="101">
        <v>943.56</v>
      </c>
      <c r="V63" s="101">
        <v>3074.91</v>
      </c>
      <c r="W63" s="101">
        <v>2924.96</v>
      </c>
      <c r="X63" s="101">
        <v>664.83</v>
      </c>
      <c r="Y63" s="101">
        <v>1471.15</v>
      </c>
      <c r="Z63" s="101">
        <v>2888.25</v>
      </c>
      <c r="AA63" s="101">
        <v>786.72</v>
      </c>
      <c r="AB63" s="101">
        <v>2360.4299999999998</v>
      </c>
      <c r="AC63" s="99">
        <v>0</v>
      </c>
      <c r="AD63" s="101">
        <v>49.49</v>
      </c>
      <c r="AE63" s="101">
        <v>11847.84</v>
      </c>
      <c r="AF63" s="101">
        <v>12913.41</v>
      </c>
      <c r="AG63" s="101">
        <v>2137.4299999999998</v>
      </c>
      <c r="AH63" s="101">
        <v>2075.6799999999998</v>
      </c>
      <c r="AI63" s="101">
        <v>664.15</v>
      </c>
      <c r="AJ63" s="101">
        <v>0</v>
      </c>
      <c r="AK63" s="101">
        <v>0</v>
      </c>
      <c r="AL63" s="101">
        <v>102693.46</v>
      </c>
      <c r="AM63" s="101">
        <v>3005.11</v>
      </c>
      <c r="AN63" s="101">
        <v>113.5</v>
      </c>
      <c r="AO63" s="101">
        <v>351.74</v>
      </c>
      <c r="AP63" s="101">
        <v>44908.37</v>
      </c>
      <c r="AQ63" s="101">
        <v>0</v>
      </c>
      <c r="AR63" s="101">
        <v>0</v>
      </c>
      <c r="AS63" s="101">
        <v>41.75</v>
      </c>
      <c r="AT63" s="101">
        <v>1281.76</v>
      </c>
      <c r="AU63" s="101">
        <v>14.94</v>
      </c>
      <c r="AV63" s="101">
        <v>1.54</v>
      </c>
      <c r="AW63" s="101">
        <v>6.38</v>
      </c>
      <c r="AX63" s="101">
        <v>7.0000000000000007E-2</v>
      </c>
      <c r="AY63" s="101">
        <v>0</v>
      </c>
      <c r="AZ63" s="101">
        <v>486.38</v>
      </c>
      <c r="BA63" s="101">
        <v>778.64</v>
      </c>
      <c r="BB63" s="101">
        <v>0</v>
      </c>
      <c r="BC63" s="101">
        <v>0</v>
      </c>
      <c r="BD63" s="99">
        <v>0</v>
      </c>
      <c r="BE63" s="99">
        <v>0</v>
      </c>
      <c r="BF63" s="99">
        <v>0</v>
      </c>
      <c r="BG63" s="99">
        <v>0</v>
      </c>
      <c r="BH63" s="99">
        <v>0</v>
      </c>
      <c r="BI63" s="99">
        <v>0</v>
      </c>
      <c r="BJ63" s="99">
        <v>0</v>
      </c>
      <c r="BK63" s="99">
        <v>0</v>
      </c>
      <c r="BL63" s="99">
        <v>0</v>
      </c>
      <c r="BM63" s="99">
        <v>0</v>
      </c>
      <c r="BN63" s="99">
        <v>0</v>
      </c>
      <c r="BO63" s="99">
        <v>0</v>
      </c>
      <c r="BP63" s="99">
        <v>0</v>
      </c>
      <c r="BQ63" s="99">
        <v>0</v>
      </c>
      <c r="BR63" s="99">
        <v>0</v>
      </c>
      <c r="BS63" s="99">
        <v>0</v>
      </c>
      <c r="BT63" s="99">
        <v>0</v>
      </c>
      <c r="BU63" s="99">
        <v>0</v>
      </c>
      <c r="BV63" s="99">
        <v>0</v>
      </c>
      <c r="BW63" s="99">
        <v>0</v>
      </c>
      <c r="BX63" s="99">
        <v>0</v>
      </c>
      <c r="BY63" s="99">
        <v>0</v>
      </c>
      <c r="BZ63" s="102">
        <v>0</v>
      </c>
      <c r="CA63" s="99">
        <v>0</v>
      </c>
      <c r="CB63" s="99">
        <v>0</v>
      </c>
      <c r="CC63" s="99">
        <v>0</v>
      </c>
      <c r="CD63" s="99">
        <v>0</v>
      </c>
      <c r="CE63" s="99">
        <v>0</v>
      </c>
      <c r="CF63" s="99">
        <v>0</v>
      </c>
      <c r="CG63" s="99">
        <v>0</v>
      </c>
      <c r="CH63" s="99">
        <v>0</v>
      </c>
      <c r="CI63" s="99">
        <v>0</v>
      </c>
      <c r="CJ63" s="99">
        <v>0</v>
      </c>
      <c r="CK63" s="99">
        <v>0</v>
      </c>
      <c r="CL63" s="99">
        <v>0</v>
      </c>
      <c r="CM63" s="99">
        <v>0</v>
      </c>
      <c r="CN63" s="99">
        <v>0</v>
      </c>
      <c r="CO63" s="99">
        <v>0</v>
      </c>
      <c r="CP63" s="99">
        <v>0</v>
      </c>
      <c r="CQ63" s="99">
        <v>0</v>
      </c>
      <c r="CR63" s="99">
        <v>0</v>
      </c>
      <c r="CS63" s="99">
        <v>0</v>
      </c>
      <c r="CT63" s="99">
        <v>0</v>
      </c>
      <c r="CU63" s="99">
        <v>0</v>
      </c>
      <c r="CV63" s="99">
        <v>0</v>
      </c>
      <c r="CW63" s="99">
        <v>0</v>
      </c>
      <c r="CX63" s="101">
        <v>607.80999999999995</v>
      </c>
      <c r="CY63" s="99">
        <v>0</v>
      </c>
      <c r="CZ63" s="101">
        <v>23110.42</v>
      </c>
      <c r="DA63" s="103">
        <f t="shared" si="0"/>
        <v>222204.68000000005</v>
      </c>
      <c r="DB63" s="104">
        <v>222204.64999999997</v>
      </c>
      <c r="DC63" s="120">
        <f t="shared" si="1"/>
        <v>3.0000000086147338E-2</v>
      </c>
    </row>
    <row r="64" spans="2:107" ht="15.75" thickBot="1" x14ac:dyDescent="0.3">
      <c r="B64" s="298" t="s">
        <v>275</v>
      </c>
      <c r="C64" s="98">
        <v>55</v>
      </c>
      <c r="D64" s="99">
        <v>0</v>
      </c>
      <c r="E64" s="99">
        <v>0</v>
      </c>
      <c r="F64" s="99">
        <v>0</v>
      </c>
      <c r="G64" s="99">
        <v>0</v>
      </c>
      <c r="H64" s="99">
        <v>0</v>
      </c>
      <c r="I64" s="99">
        <v>0</v>
      </c>
      <c r="J64" s="99">
        <v>0</v>
      </c>
      <c r="K64" s="99">
        <v>0</v>
      </c>
      <c r="L64" s="99">
        <v>0</v>
      </c>
      <c r="M64" s="99">
        <v>0</v>
      </c>
      <c r="N64" s="99">
        <v>0</v>
      </c>
      <c r="O64" s="99">
        <v>0</v>
      </c>
      <c r="P64" s="99">
        <v>0</v>
      </c>
      <c r="Q64" s="99">
        <v>0</v>
      </c>
      <c r="R64" s="99">
        <v>0</v>
      </c>
      <c r="S64" s="99">
        <v>0</v>
      </c>
      <c r="T64" s="99">
        <v>0</v>
      </c>
      <c r="U64" s="101">
        <v>11282.83</v>
      </c>
      <c r="V64" s="101">
        <v>36399.519999999997</v>
      </c>
      <c r="W64" s="101">
        <v>29643.75</v>
      </c>
      <c r="X64" s="101">
        <v>8150.68</v>
      </c>
      <c r="Y64" s="101">
        <v>20004.48</v>
      </c>
      <c r="Z64" s="101">
        <v>36792.14</v>
      </c>
      <c r="AA64" s="101">
        <v>11081.62</v>
      </c>
      <c r="AB64" s="101">
        <v>28887.52</v>
      </c>
      <c r="AC64" s="99">
        <v>0</v>
      </c>
      <c r="AD64" s="101">
        <v>0</v>
      </c>
      <c r="AE64" s="101">
        <v>16311.81</v>
      </c>
      <c r="AF64" s="101">
        <v>4204.5</v>
      </c>
      <c r="AG64" s="101">
        <v>51712.37</v>
      </c>
      <c r="AH64" s="101">
        <v>0</v>
      </c>
      <c r="AI64" s="101">
        <v>137.87</v>
      </c>
      <c r="AJ64" s="101">
        <v>0</v>
      </c>
      <c r="AK64" s="101">
        <v>0</v>
      </c>
      <c r="AL64" s="101">
        <v>10938.53</v>
      </c>
      <c r="AM64" s="101">
        <v>10527.67</v>
      </c>
      <c r="AN64" s="101">
        <v>0.01</v>
      </c>
      <c r="AO64" s="101">
        <v>351.31</v>
      </c>
      <c r="AP64" s="101">
        <v>377.16</v>
      </c>
      <c r="AQ64" s="101">
        <v>0</v>
      </c>
      <c r="AR64" s="101">
        <v>0</v>
      </c>
      <c r="AS64" s="101">
        <v>0</v>
      </c>
      <c r="AT64" s="101">
        <v>65763.039999999994</v>
      </c>
      <c r="AU64" s="101">
        <v>5868.28</v>
      </c>
      <c r="AV64" s="101">
        <v>75.349999999999994</v>
      </c>
      <c r="AW64" s="101">
        <v>164.14</v>
      </c>
      <c r="AX64" s="101">
        <v>0</v>
      </c>
      <c r="AY64" s="101">
        <v>1.94</v>
      </c>
      <c r="AZ64" s="101">
        <v>11954.34</v>
      </c>
      <c r="BA64" s="101">
        <v>0</v>
      </c>
      <c r="BB64" s="101">
        <v>0</v>
      </c>
      <c r="BC64" s="101">
        <v>0</v>
      </c>
      <c r="BD64" s="99">
        <v>0</v>
      </c>
      <c r="BE64" s="99">
        <v>0</v>
      </c>
      <c r="BF64" s="99">
        <v>0</v>
      </c>
      <c r="BG64" s="99">
        <v>0</v>
      </c>
      <c r="BH64" s="99">
        <v>0</v>
      </c>
      <c r="BI64" s="99">
        <v>0</v>
      </c>
      <c r="BJ64" s="99">
        <v>0</v>
      </c>
      <c r="BK64" s="99">
        <v>0</v>
      </c>
      <c r="BL64" s="99">
        <v>0</v>
      </c>
      <c r="BM64" s="99">
        <v>0</v>
      </c>
      <c r="BN64" s="99">
        <v>0</v>
      </c>
      <c r="BO64" s="99">
        <v>0</v>
      </c>
      <c r="BP64" s="99">
        <v>0</v>
      </c>
      <c r="BQ64" s="99">
        <v>0</v>
      </c>
      <c r="BR64" s="99">
        <v>0</v>
      </c>
      <c r="BS64" s="99">
        <v>0</v>
      </c>
      <c r="BT64" s="99">
        <v>0</v>
      </c>
      <c r="BU64" s="99">
        <v>0</v>
      </c>
      <c r="BV64" s="99">
        <v>0</v>
      </c>
      <c r="BW64" s="99">
        <v>0</v>
      </c>
      <c r="BX64" s="99">
        <v>0</v>
      </c>
      <c r="BY64" s="99">
        <v>0</v>
      </c>
      <c r="BZ64" s="102">
        <v>0</v>
      </c>
      <c r="CA64" s="99">
        <v>0</v>
      </c>
      <c r="CB64" s="99">
        <v>0</v>
      </c>
      <c r="CC64" s="99">
        <v>0</v>
      </c>
      <c r="CD64" s="99">
        <v>0</v>
      </c>
      <c r="CE64" s="99">
        <v>0</v>
      </c>
      <c r="CF64" s="99">
        <v>0</v>
      </c>
      <c r="CG64" s="99">
        <v>0</v>
      </c>
      <c r="CH64" s="99">
        <v>0</v>
      </c>
      <c r="CI64" s="99">
        <v>0</v>
      </c>
      <c r="CJ64" s="99">
        <v>0</v>
      </c>
      <c r="CK64" s="99">
        <v>0</v>
      </c>
      <c r="CL64" s="99">
        <v>0</v>
      </c>
      <c r="CM64" s="99">
        <v>0</v>
      </c>
      <c r="CN64" s="99">
        <v>0</v>
      </c>
      <c r="CO64" s="99">
        <v>0</v>
      </c>
      <c r="CP64" s="99">
        <v>0</v>
      </c>
      <c r="CQ64" s="99">
        <v>0</v>
      </c>
      <c r="CR64" s="99">
        <v>0</v>
      </c>
      <c r="CS64" s="99">
        <v>0</v>
      </c>
      <c r="CT64" s="99">
        <v>0</v>
      </c>
      <c r="CU64" s="99">
        <v>0</v>
      </c>
      <c r="CV64" s="99">
        <v>0</v>
      </c>
      <c r="CW64" s="99">
        <v>0</v>
      </c>
      <c r="CX64" s="101">
        <v>-8056.97</v>
      </c>
      <c r="CY64" s="99">
        <v>0</v>
      </c>
      <c r="CZ64" s="101">
        <v>543.49</v>
      </c>
      <c r="DA64" s="103">
        <f t="shared" si="0"/>
        <v>353117.38</v>
      </c>
      <c r="DB64" s="104">
        <v>353117.37999999995</v>
      </c>
      <c r="DC64" s="120">
        <f t="shared" si="1"/>
        <v>0</v>
      </c>
    </row>
    <row r="65" spans="2:107" ht="15.75" thickBot="1" x14ac:dyDescent="0.3">
      <c r="B65" s="298" t="s">
        <v>268</v>
      </c>
      <c r="C65" s="98">
        <v>56</v>
      </c>
      <c r="D65" s="99">
        <v>0</v>
      </c>
      <c r="E65" s="99">
        <v>0</v>
      </c>
      <c r="F65" s="99">
        <v>0</v>
      </c>
      <c r="G65" s="99">
        <v>0</v>
      </c>
      <c r="H65" s="99">
        <v>0</v>
      </c>
      <c r="I65" s="99">
        <v>0</v>
      </c>
      <c r="J65" s="99">
        <v>0</v>
      </c>
      <c r="K65" s="99">
        <v>0</v>
      </c>
      <c r="L65" s="99">
        <v>0</v>
      </c>
      <c r="M65" s="99">
        <v>0</v>
      </c>
      <c r="N65" s="99">
        <v>0</v>
      </c>
      <c r="O65" s="99">
        <v>0</v>
      </c>
      <c r="P65" s="99">
        <v>0</v>
      </c>
      <c r="Q65" s="99">
        <v>0</v>
      </c>
      <c r="R65" s="99">
        <v>0</v>
      </c>
      <c r="S65" s="99">
        <v>0</v>
      </c>
      <c r="T65" s="99">
        <v>0</v>
      </c>
      <c r="U65" s="101">
        <v>341.11</v>
      </c>
      <c r="V65" s="101">
        <v>1693.43</v>
      </c>
      <c r="W65" s="101">
        <v>761.1</v>
      </c>
      <c r="X65" s="101">
        <v>243.86</v>
      </c>
      <c r="Y65" s="101">
        <v>990.06</v>
      </c>
      <c r="Z65" s="101">
        <v>702.78</v>
      </c>
      <c r="AA65" s="101">
        <v>433.16</v>
      </c>
      <c r="AB65" s="101">
        <v>1323.92</v>
      </c>
      <c r="AC65" s="99">
        <v>0</v>
      </c>
      <c r="AD65" s="101">
        <v>0</v>
      </c>
      <c r="AE65" s="101">
        <v>10.75</v>
      </c>
      <c r="AF65" s="101">
        <v>71.84</v>
      </c>
      <c r="AG65" s="101">
        <v>52.57</v>
      </c>
      <c r="AH65" s="101">
        <v>1128.55</v>
      </c>
      <c r="AI65" s="101">
        <v>138.18</v>
      </c>
      <c r="AJ65" s="101">
        <v>21.9</v>
      </c>
      <c r="AK65" s="101">
        <v>129.62</v>
      </c>
      <c r="AL65" s="101">
        <v>501.28</v>
      </c>
      <c r="AM65" s="101">
        <v>102.92</v>
      </c>
      <c r="AN65" s="101">
        <v>23638.21</v>
      </c>
      <c r="AO65" s="101">
        <v>2548.91</v>
      </c>
      <c r="AP65" s="101">
        <v>651.37</v>
      </c>
      <c r="AQ65" s="101">
        <v>0.02</v>
      </c>
      <c r="AR65" s="101">
        <v>24478.51</v>
      </c>
      <c r="AS65" s="101">
        <v>28.31</v>
      </c>
      <c r="AT65" s="101">
        <v>67.98</v>
      </c>
      <c r="AU65" s="101">
        <v>10.78</v>
      </c>
      <c r="AV65" s="101">
        <v>6.71</v>
      </c>
      <c r="AW65" s="101">
        <v>0</v>
      </c>
      <c r="AX65" s="101">
        <v>0</v>
      </c>
      <c r="AY65" s="101">
        <v>19.239999999999998</v>
      </c>
      <c r="AZ65" s="101">
        <v>21.15</v>
      </c>
      <c r="BA65" s="101">
        <v>307.08</v>
      </c>
      <c r="BB65" s="101">
        <v>0</v>
      </c>
      <c r="BC65" s="101">
        <v>0</v>
      </c>
      <c r="BD65" s="99">
        <v>0</v>
      </c>
      <c r="BE65" s="99">
        <v>0</v>
      </c>
      <c r="BF65" s="99">
        <v>0</v>
      </c>
      <c r="BG65" s="99">
        <v>0</v>
      </c>
      <c r="BH65" s="99">
        <v>0</v>
      </c>
      <c r="BI65" s="99">
        <v>0</v>
      </c>
      <c r="BJ65" s="99">
        <v>0</v>
      </c>
      <c r="BK65" s="99">
        <v>0</v>
      </c>
      <c r="BL65" s="99">
        <v>0</v>
      </c>
      <c r="BM65" s="99">
        <v>0</v>
      </c>
      <c r="BN65" s="99">
        <v>0</v>
      </c>
      <c r="BO65" s="99">
        <v>0</v>
      </c>
      <c r="BP65" s="99">
        <v>0</v>
      </c>
      <c r="BQ65" s="99">
        <v>0</v>
      </c>
      <c r="BR65" s="99">
        <v>0</v>
      </c>
      <c r="BS65" s="99">
        <v>0</v>
      </c>
      <c r="BT65" s="99">
        <v>0</v>
      </c>
      <c r="BU65" s="99">
        <v>0</v>
      </c>
      <c r="BV65" s="99">
        <v>0</v>
      </c>
      <c r="BW65" s="99">
        <v>0</v>
      </c>
      <c r="BX65" s="99">
        <v>0</v>
      </c>
      <c r="BY65" s="99">
        <v>0</v>
      </c>
      <c r="BZ65" s="102">
        <v>0</v>
      </c>
      <c r="CA65" s="99">
        <v>0</v>
      </c>
      <c r="CB65" s="99">
        <v>0</v>
      </c>
      <c r="CC65" s="99">
        <v>0</v>
      </c>
      <c r="CD65" s="99">
        <v>0</v>
      </c>
      <c r="CE65" s="99">
        <v>0</v>
      </c>
      <c r="CF65" s="99">
        <v>0</v>
      </c>
      <c r="CG65" s="99">
        <v>0</v>
      </c>
      <c r="CH65" s="99">
        <v>0</v>
      </c>
      <c r="CI65" s="99">
        <v>0</v>
      </c>
      <c r="CJ65" s="99">
        <v>0</v>
      </c>
      <c r="CK65" s="99">
        <v>0</v>
      </c>
      <c r="CL65" s="99">
        <v>0</v>
      </c>
      <c r="CM65" s="99">
        <v>0</v>
      </c>
      <c r="CN65" s="99">
        <v>0</v>
      </c>
      <c r="CO65" s="99">
        <v>0</v>
      </c>
      <c r="CP65" s="99">
        <v>0</v>
      </c>
      <c r="CQ65" s="99">
        <v>0</v>
      </c>
      <c r="CR65" s="99">
        <v>0</v>
      </c>
      <c r="CS65" s="99">
        <v>0</v>
      </c>
      <c r="CT65" s="99">
        <v>0</v>
      </c>
      <c r="CU65" s="99">
        <v>0</v>
      </c>
      <c r="CV65" s="99">
        <v>0</v>
      </c>
      <c r="CW65" s="99">
        <v>0</v>
      </c>
      <c r="CX65" s="101">
        <v>2907.34</v>
      </c>
      <c r="CY65" s="99">
        <v>0</v>
      </c>
      <c r="CZ65" s="101">
        <v>506.05</v>
      </c>
      <c r="DA65" s="103">
        <f t="shared" si="0"/>
        <v>63838.689999999988</v>
      </c>
      <c r="DB65" s="104">
        <v>63838.69</v>
      </c>
      <c r="DC65" s="120">
        <f t="shared" si="1"/>
        <v>0</v>
      </c>
    </row>
    <row r="66" spans="2:107" ht="15.75" thickBot="1" x14ac:dyDescent="0.3">
      <c r="B66" s="298" t="s">
        <v>3</v>
      </c>
      <c r="C66" s="98">
        <v>57</v>
      </c>
      <c r="D66" s="99">
        <v>0</v>
      </c>
      <c r="E66" s="99">
        <v>0</v>
      </c>
      <c r="F66" s="99">
        <v>0</v>
      </c>
      <c r="G66" s="99">
        <v>0</v>
      </c>
      <c r="H66" s="99">
        <v>0</v>
      </c>
      <c r="I66" s="99">
        <v>0</v>
      </c>
      <c r="J66" s="99">
        <v>0</v>
      </c>
      <c r="K66" s="99">
        <v>0</v>
      </c>
      <c r="L66" s="99">
        <v>0</v>
      </c>
      <c r="M66" s="99">
        <v>0</v>
      </c>
      <c r="N66" s="99">
        <v>0</v>
      </c>
      <c r="O66" s="99">
        <v>0</v>
      </c>
      <c r="P66" s="99">
        <v>0</v>
      </c>
      <c r="Q66" s="99">
        <v>0</v>
      </c>
      <c r="R66" s="99">
        <v>0</v>
      </c>
      <c r="S66" s="99">
        <v>0</v>
      </c>
      <c r="T66" s="99">
        <v>0</v>
      </c>
      <c r="U66" s="101">
        <v>7935.14</v>
      </c>
      <c r="V66" s="101">
        <v>31090.43</v>
      </c>
      <c r="W66" s="101">
        <v>26409.96</v>
      </c>
      <c r="X66" s="101">
        <v>7073.05</v>
      </c>
      <c r="Y66" s="101">
        <v>18596.77</v>
      </c>
      <c r="Z66" s="101">
        <v>26191.74</v>
      </c>
      <c r="AA66" s="101">
        <v>9948.43</v>
      </c>
      <c r="AB66" s="101">
        <v>27148.52</v>
      </c>
      <c r="AC66" s="99">
        <v>0</v>
      </c>
      <c r="AD66" s="101">
        <v>0</v>
      </c>
      <c r="AE66" s="101">
        <v>0</v>
      </c>
      <c r="AF66" s="101">
        <v>10.3</v>
      </c>
      <c r="AG66" s="101">
        <v>0</v>
      </c>
      <c r="AH66" s="101">
        <v>0</v>
      </c>
      <c r="AI66" s="101">
        <v>23206.74</v>
      </c>
      <c r="AJ66" s="101">
        <v>0</v>
      </c>
      <c r="AK66" s="101">
        <v>0</v>
      </c>
      <c r="AL66" s="101">
        <v>53336.57</v>
      </c>
      <c r="AM66" s="101">
        <v>0.13</v>
      </c>
      <c r="AN66" s="101">
        <v>0</v>
      </c>
      <c r="AO66" s="101">
        <v>803.15</v>
      </c>
      <c r="AP66" s="101">
        <v>49.82</v>
      </c>
      <c r="AQ66" s="101">
        <v>0</v>
      </c>
      <c r="AR66" s="101">
        <v>0</v>
      </c>
      <c r="AS66" s="101">
        <v>0</v>
      </c>
      <c r="AT66" s="101">
        <v>11307.54</v>
      </c>
      <c r="AU66" s="101">
        <v>767.7</v>
      </c>
      <c r="AV66" s="101">
        <v>0</v>
      </c>
      <c r="AW66" s="101">
        <v>58.03</v>
      </c>
      <c r="AX66" s="101">
        <v>0</v>
      </c>
      <c r="AY66" s="101">
        <v>310.33</v>
      </c>
      <c r="AZ66" s="101">
        <v>3269.8</v>
      </c>
      <c r="BA66" s="101">
        <v>0</v>
      </c>
      <c r="BB66" s="101">
        <v>0</v>
      </c>
      <c r="BC66" s="101">
        <v>0</v>
      </c>
      <c r="BD66" s="99">
        <v>0</v>
      </c>
      <c r="BE66" s="99">
        <v>0</v>
      </c>
      <c r="BF66" s="99">
        <v>0</v>
      </c>
      <c r="BG66" s="99">
        <v>0</v>
      </c>
      <c r="BH66" s="99">
        <v>0</v>
      </c>
      <c r="BI66" s="99">
        <v>0</v>
      </c>
      <c r="BJ66" s="99">
        <v>0</v>
      </c>
      <c r="BK66" s="99">
        <v>0</v>
      </c>
      <c r="BL66" s="99">
        <v>0</v>
      </c>
      <c r="BM66" s="99">
        <v>0</v>
      </c>
      <c r="BN66" s="99">
        <v>0</v>
      </c>
      <c r="BO66" s="99">
        <v>0</v>
      </c>
      <c r="BP66" s="99">
        <v>0</v>
      </c>
      <c r="BQ66" s="99">
        <v>0</v>
      </c>
      <c r="BR66" s="99">
        <v>0</v>
      </c>
      <c r="BS66" s="99">
        <v>0</v>
      </c>
      <c r="BT66" s="99">
        <v>0</v>
      </c>
      <c r="BU66" s="99">
        <v>0</v>
      </c>
      <c r="BV66" s="99">
        <v>0</v>
      </c>
      <c r="BW66" s="99">
        <v>0</v>
      </c>
      <c r="BX66" s="99">
        <v>0</v>
      </c>
      <c r="BY66" s="99">
        <v>0</v>
      </c>
      <c r="BZ66" s="102">
        <v>0</v>
      </c>
      <c r="CA66" s="99">
        <v>0</v>
      </c>
      <c r="CB66" s="99">
        <v>0</v>
      </c>
      <c r="CC66" s="99">
        <v>0</v>
      </c>
      <c r="CD66" s="99">
        <v>0</v>
      </c>
      <c r="CE66" s="99">
        <v>0</v>
      </c>
      <c r="CF66" s="99">
        <v>0</v>
      </c>
      <c r="CG66" s="99">
        <v>0</v>
      </c>
      <c r="CH66" s="99">
        <v>0</v>
      </c>
      <c r="CI66" s="99">
        <v>0</v>
      </c>
      <c r="CJ66" s="99">
        <v>0</v>
      </c>
      <c r="CK66" s="99">
        <v>0</v>
      </c>
      <c r="CL66" s="99">
        <v>0</v>
      </c>
      <c r="CM66" s="99">
        <v>0</v>
      </c>
      <c r="CN66" s="99">
        <v>0</v>
      </c>
      <c r="CO66" s="99">
        <v>0</v>
      </c>
      <c r="CP66" s="99">
        <v>0</v>
      </c>
      <c r="CQ66" s="99">
        <v>0</v>
      </c>
      <c r="CR66" s="99">
        <v>0</v>
      </c>
      <c r="CS66" s="99">
        <v>0</v>
      </c>
      <c r="CT66" s="99">
        <v>0</v>
      </c>
      <c r="CU66" s="99">
        <v>0</v>
      </c>
      <c r="CV66" s="99">
        <v>0</v>
      </c>
      <c r="CW66" s="99">
        <v>0</v>
      </c>
      <c r="CX66" s="101">
        <v>-5159.59</v>
      </c>
      <c r="CY66" s="99">
        <v>0</v>
      </c>
      <c r="CZ66" s="101">
        <v>3810.17</v>
      </c>
      <c r="DA66" s="103">
        <f t="shared" si="0"/>
        <v>246164.73</v>
      </c>
      <c r="DB66" s="104">
        <v>246164.72</v>
      </c>
      <c r="DC66" s="120">
        <f t="shared" si="1"/>
        <v>1.0000000009313226E-2</v>
      </c>
    </row>
    <row r="67" spans="2:107" ht="15.75" thickBot="1" x14ac:dyDescent="0.3">
      <c r="B67" s="298" t="s">
        <v>4</v>
      </c>
      <c r="C67" s="98">
        <v>58</v>
      </c>
      <c r="D67" s="99">
        <v>0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0</v>
      </c>
      <c r="M67" s="99">
        <v>0</v>
      </c>
      <c r="N67" s="99">
        <v>0</v>
      </c>
      <c r="O67" s="99">
        <v>0</v>
      </c>
      <c r="P67" s="99">
        <v>0</v>
      </c>
      <c r="Q67" s="99">
        <v>0</v>
      </c>
      <c r="R67" s="99">
        <v>0</v>
      </c>
      <c r="S67" s="99">
        <v>0</v>
      </c>
      <c r="T67" s="99">
        <v>0</v>
      </c>
      <c r="U67" s="101">
        <v>0</v>
      </c>
      <c r="V67" s="101">
        <v>0</v>
      </c>
      <c r="W67" s="101">
        <v>0</v>
      </c>
      <c r="X67" s="101">
        <v>0</v>
      </c>
      <c r="Y67" s="101">
        <v>0</v>
      </c>
      <c r="Z67" s="101">
        <v>0</v>
      </c>
      <c r="AA67" s="101">
        <v>0</v>
      </c>
      <c r="AB67" s="101">
        <v>0</v>
      </c>
      <c r="AC67" s="99">
        <v>0</v>
      </c>
      <c r="AD67" s="101">
        <v>0</v>
      </c>
      <c r="AE67" s="101">
        <v>0</v>
      </c>
      <c r="AF67" s="101">
        <v>0</v>
      </c>
      <c r="AG67" s="101">
        <v>0</v>
      </c>
      <c r="AH67" s="101">
        <v>0</v>
      </c>
      <c r="AI67" s="101">
        <v>0</v>
      </c>
      <c r="AJ67" s="101">
        <v>64105.17</v>
      </c>
      <c r="AK67" s="101">
        <v>0</v>
      </c>
      <c r="AL67" s="101">
        <v>662.37</v>
      </c>
      <c r="AM67" s="101">
        <v>585.57000000000005</v>
      </c>
      <c r="AN67" s="101">
        <v>112.09</v>
      </c>
      <c r="AO67" s="101">
        <v>56617.599999999999</v>
      </c>
      <c r="AP67" s="101">
        <v>179264.09</v>
      </c>
      <c r="AQ67" s="101">
        <v>21748.799999999999</v>
      </c>
      <c r="AR67" s="101">
        <v>9.5399999999999991</v>
      </c>
      <c r="AS67" s="101">
        <v>0</v>
      </c>
      <c r="AT67" s="101">
        <v>0</v>
      </c>
      <c r="AU67" s="101">
        <v>8.24</v>
      </c>
      <c r="AV67" s="101">
        <v>65.92</v>
      </c>
      <c r="AW67" s="101">
        <v>0</v>
      </c>
      <c r="AX67" s="101">
        <v>0</v>
      </c>
      <c r="AY67" s="101">
        <v>0</v>
      </c>
      <c r="AZ67" s="101">
        <v>0</v>
      </c>
      <c r="BA67" s="101">
        <v>0</v>
      </c>
      <c r="BB67" s="101">
        <v>0</v>
      </c>
      <c r="BC67" s="101">
        <v>0</v>
      </c>
      <c r="BD67" s="99">
        <v>0</v>
      </c>
      <c r="BE67" s="99">
        <v>0</v>
      </c>
      <c r="BF67" s="99">
        <v>0</v>
      </c>
      <c r="BG67" s="99">
        <v>0</v>
      </c>
      <c r="BH67" s="99">
        <v>0</v>
      </c>
      <c r="BI67" s="99">
        <v>0</v>
      </c>
      <c r="BJ67" s="99">
        <v>0</v>
      </c>
      <c r="BK67" s="99">
        <v>0</v>
      </c>
      <c r="BL67" s="99">
        <v>0</v>
      </c>
      <c r="BM67" s="99">
        <v>0</v>
      </c>
      <c r="BN67" s="99">
        <v>0</v>
      </c>
      <c r="BO67" s="99">
        <v>0</v>
      </c>
      <c r="BP67" s="99">
        <v>0</v>
      </c>
      <c r="BQ67" s="99">
        <v>0</v>
      </c>
      <c r="BR67" s="99">
        <v>0</v>
      </c>
      <c r="BS67" s="99">
        <v>0</v>
      </c>
      <c r="BT67" s="99">
        <v>0</v>
      </c>
      <c r="BU67" s="99">
        <v>0</v>
      </c>
      <c r="BV67" s="99">
        <v>0</v>
      </c>
      <c r="BW67" s="99">
        <v>0</v>
      </c>
      <c r="BX67" s="99">
        <v>0</v>
      </c>
      <c r="BY67" s="99">
        <v>0</v>
      </c>
      <c r="BZ67" s="102">
        <v>0</v>
      </c>
      <c r="CA67" s="99">
        <v>0</v>
      </c>
      <c r="CB67" s="99">
        <v>0</v>
      </c>
      <c r="CC67" s="99">
        <v>0</v>
      </c>
      <c r="CD67" s="99">
        <v>0</v>
      </c>
      <c r="CE67" s="99">
        <v>0</v>
      </c>
      <c r="CF67" s="99">
        <v>0</v>
      </c>
      <c r="CG67" s="99">
        <v>0</v>
      </c>
      <c r="CH67" s="99">
        <v>0</v>
      </c>
      <c r="CI67" s="99">
        <v>0</v>
      </c>
      <c r="CJ67" s="99">
        <v>0</v>
      </c>
      <c r="CK67" s="99">
        <v>0</v>
      </c>
      <c r="CL67" s="99">
        <v>0</v>
      </c>
      <c r="CM67" s="99">
        <v>0</v>
      </c>
      <c r="CN67" s="99">
        <v>0</v>
      </c>
      <c r="CO67" s="99">
        <v>0</v>
      </c>
      <c r="CP67" s="99">
        <v>0</v>
      </c>
      <c r="CQ67" s="99">
        <v>0</v>
      </c>
      <c r="CR67" s="99">
        <v>0</v>
      </c>
      <c r="CS67" s="99">
        <v>0</v>
      </c>
      <c r="CT67" s="99">
        <v>0</v>
      </c>
      <c r="CU67" s="99">
        <v>0</v>
      </c>
      <c r="CV67" s="99">
        <v>0</v>
      </c>
      <c r="CW67" s="99">
        <v>0</v>
      </c>
      <c r="CX67" s="101">
        <v>68082.710000000006</v>
      </c>
      <c r="CY67" s="99">
        <v>0</v>
      </c>
      <c r="CZ67" s="101">
        <v>247978.92</v>
      </c>
      <c r="DA67" s="103">
        <f t="shared" si="0"/>
        <v>639241.02</v>
      </c>
      <c r="DB67" s="104">
        <v>639241.01</v>
      </c>
      <c r="DC67" s="120">
        <f t="shared" si="1"/>
        <v>1.0000000009313226E-2</v>
      </c>
    </row>
    <row r="68" spans="2:107" ht="15.75" thickBot="1" x14ac:dyDescent="0.3">
      <c r="B68" s="298" t="s">
        <v>5</v>
      </c>
      <c r="C68" s="98">
        <v>59</v>
      </c>
      <c r="D68" s="99">
        <v>0</v>
      </c>
      <c r="E68" s="99">
        <v>0</v>
      </c>
      <c r="F68" s="99">
        <v>0</v>
      </c>
      <c r="G68" s="99">
        <v>0</v>
      </c>
      <c r="H68" s="99">
        <v>0</v>
      </c>
      <c r="I68" s="99">
        <v>0</v>
      </c>
      <c r="J68" s="99">
        <v>0</v>
      </c>
      <c r="K68" s="99">
        <v>0</v>
      </c>
      <c r="L68" s="99">
        <v>0</v>
      </c>
      <c r="M68" s="99">
        <v>0</v>
      </c>
      <c r="N68" s="99">
        <v>0</v>
      </c>
      <c r="O68" s="99">
        <v>0</v>
      </c>
      <c r="P68" s="99">
        <v>0</v>
      </c>
      <c r="Q68" s="99">
        <v>0</v>
      </c>
      <c r="R68" s="99">
        <v>0</v>
      </c>
      <c r="S68" s="99">
        <v>0</v>
      </c>
      <c r="T68" s="99">
        <v>0</v>
      </c>
      <c r="U68" s="101">
        <v>27.05</v>
      </c>
      <c r="V68" s="101">
        <v>156.72999999999999</v>
      </c>
      <c r="W68" s="101">
        <v>191.47</v>
      </c>
      <c r="X68" s="101">
        <v>52.77</v>
      </c>
      <c r="Y68" s="101">
        <v>227.47</v>
      </c>
      <c r="Z68" s="101">
        <v>261.97000000000003</v>
      </c>
      <c r="AA68" s="101">
        <v>53.78</v>
      </c>
      <c r="AB68" s="101">
        <v>341.72</v>
      </c>
      <c r="AC68" s="99">
        <v>0</v>
      </c>
      <c r="AD68" s="101">
        <v>0</v>
      </c>
      <c r="AE68" s="101">
        <v>0</v>
      </c>
      <c r="AF68" s="101">
        <v>0.03</v>
      </c>
      <c r="AG68" s="101">
        <v>2.11</v>
      </c>
      <c r="AH68" s="101">
        <v>0</v>
      </c>
      <c r="AI68" s="101">
        <v>0</v>
      </c>
      <c r="AJ68" s="101">
        <v>0</v>
      </c>
      <c r="AK68" s="101">
        <v>611.1</v>
      </c>
      <c r="AL68" s="101">
        <v>493</v>
      </c>
      <c r="AM68" s="101">
        <v>0.06</v>
      </c>
      <c r="AN68" s="101">
        <v>0</v>
      </c>
      <c r="AO68" s="101">
        <v>291.76</v>
      </c>
      <c r="AP68" s="101">
        <v>6950.55</v>
      </c>
      <c r="AQ68" s="101">
        <v>0</v>
      </c>
      <c r="AR68" s="101">
        <v>88378.1</v>
      </c>
      <c r="AS68" s="101">
        <v>43.36</v>
      </c>
      <c r="AT68" s="101">
        <v>0.1</v>
      </c>
      <c r="AU68" s="101">
        <v>0</v>
      </c>
      <c r="AV68" s="101">
        <v>0</v>
      </c>
      <c r="AW68" s="101">
        <v>0</v>
      </c>
      <c r="AX68" s="101">
        <v>0</v>
      </c>
      <c r="AY68" s="101">
        <v>0</v>
      </c>
      <c r="AZ68" s="101">
        <v>1162.46</v>
      </c>
      <c r="BA68" s="101">
        <v>0</v>
      </c>
      <c r="BB68" s="101">
        <v>0</v>
      </c>
      <c r="BC68" s="101">
        <v>0</v>
      </c>
      <c r="BD68" s="99">
        <v>0</v>
      </c>
      <c r="BE68" s="99">
        <v>0</v>
      </c>
      <c r="BF68" s="99">
        <v>0</v>
      </c>
      <c r="BG68" s="99">
        <v>0</v>
      </c>
      <c r="BH68" s="99">
        <v>0</v>
      </c>
      <c r="BI68" s="99">
        <v>0</v>
      </c>
      <c r="BJ68" s="99">
        <v>0</v>
      </c>
      <c r="BK68" s="99">
        <v>0</v>
      </c>
      <c r="BL68" s="99">
        <v>0</v>
      </c>
      <c r="BM68" s="99">
        <v>0</v>
      </c>
      <c r="BN68" s="99">
        <v>0</v>
      </c>
      <c r="BO68" s="99">
        <v>0</v>
      </c>
      <c r="BP68" s="99">
        <v>0</v>
      </c>
      <c r="BQ68" s="99">
        <v>0</v>
      </c>
      <c r="BR68" s="99">
        <v>0</v>
      </c>
      <c r="BS68" s="99">
        <v>0</v>
      </c>
      <c r="BT68" s="99">
        <v>0</v>
      </c>
      <c r="BU68" s="99">
        <v>0</v>
      </c>
      <c r="BV68" s="99">
        <v>0</v>
      </c>
      <c r="BW68" s="99">
        <v>0</v>
      </c>
      <c r="BX68" s="99">
        <v>0</v>
      </c>
      <c r="BY68" s="99">
        <v>0</v>
      </c>
      <c r="BZ68" s="102">
        <v>0</v>
      </c>
      <c r="CA68" s="99">
        <v>0</v>
      </c>
      <c r="CB68" s="99">
        <v>0</v>
      </c>
      <c r="CC68" s="99">
        <v>0</v>
      </c>
      <c r="CD68" s="99">
        <v>0</v>
      </c>
      <c r="CE68" s="99">
        <v>0</v>
      </c>
      <c r="CF68" s="99">
        <v>0</v>
      </c>
      <c r="CG68" s="99">
        <v>0</v>
      </c>
      <c r="CH68" s="99">
        <v>0</v>
      </c>
      <c r="CI68" s="99">
        <v>0</v>
      </c>
      <c r="CJ68" s="99">
        <v>0</v>
      </c>
      <c r="CK68" s="99">
        <v>0</v>
      </c>
      <c r="CL68" s="99">
        <v>0</v>
      </c>
      <c r="CM68" s="99">
        <v>0</v>
      </c>
      <c r="CN68" s="99">
        <v>0</v>
      </c>
      <c r="CO68" s="99">
        <v>0</v>
      </c>
      <c r="CP68" s="99">
        <v>0</v>
      </c>
      <c r="CQ68" s="99">
        <v>0</v>
      </c>
      <c r="CR68" s="99">
        <v>0</v>
      </c>
      <c r="CS68" s="99">
        <v>0</v>
      </c>
      <c r="CT68" s="99">
        <v>0</v>
      </c>
      <c r="CU68" s="99">
        <v>0</v>
      </c>
      <c r="CV68" s="99">
        <v>0</v>
      </c>
      <c r="CW68" s="99">
        <v>0</v>
      </c>
      <c r="CX68" s="101">
        <v>-89.46</v>
      </c>
      <c r="CY68" s="99">
        <v>0</v>
      </c>
      <c r="CZ68" s="101">
        <v>1188.8699999999999</v>
      </c>
      <c r="DA68" s="103">
        <f t="shared" si="0"/>
        <v>100345.00000000001</v>
      </c>
      <c r="DB68" s="104">
        <v>100344.99</v>
      </c>
      <c r="DC68" s="120">
        <f t="shared" si="1"/>
        <v>1.0000000009313226E-2</v>
      </c>
    </row>
    <row r="69" spans="2:107" ht="15.75" thickBot="1" x14ac:dyDescent="0.3">
      <c r="B69" s="298" t="s">
        <v>6</v>
      </c>
      <c r="C69" s="98">
        <v>60</v>
      </c>
      <c r="D69" s="99">
        <v>0</v>
      </c>
      <c r="E69" s="99">
        <v>0</v>
      </c>
      <c r="F69" s="99">
        <v>0</v>
      </c>
      <c r="G69" s="99">
        <v>0</v>
      </c>
      <c r="H69" s="99">
        <v>0</v>
      </c>
      <c r="I69" s="99">
        <v>0</v>
      </c>
      <c r="J69" s="99">
        <v>0</v>
      </c>
      <c r="K69" s="99">
        <v>0</v>
      </c>
      <c r="L69" s="99">
        <v>0</v>
      </c>
      <c r="M69" s="99">
        <v>0</v>
      </c>
      <c r="N69" s="99">
        <v>0</v>
      </c>
      <c r="O69" s="99">
        <v>0</v>
      </c>
      <c r="P69" s="99">
        <v>0</v>
      </c>
      <c r="Q69" s="99">
        <v>0</v>
      </c>
      <c r="R69" s="99">
        <v>0</v>
      </c>
      <c r="S69" s="99">
        <v>0</v>
      </c>
      <c r="T69" s="99">
        <v>0</v>
      </c>
      <c r="U69" s="101">
        <v>49231.98</v>
      </c>
      <c r="V69" s="101">
        <v>152541.01</v>
      </c>
      <c r="W69" s="101">
        <v>94340.2</v>
      </c>
      <c r="X69" s="101">
        <v>27562.65</v>
      </c>
      <c r="Y69" s="101">
        <v>70771.81</v>
      </c>
      <c r="Z69" s="101">
        <v>132796.73000000001</v>
      </c>
      <c r="AA69" s="101">
        <v>41933.18</v>
      </c>
      <c r="AB69" s="101">
        <v>118938.91</v>
      </c>
      <c r="AC69" s="99">
        <v>0</v>
      </c>
      <c r="AD69" s="101">
        <v>0</v>
      </c>
      <c r="AE69" s="101">
        <v>0</v>
      </c>
      <c r="AF69" s="101">
        <v>489.24</v>
      </c>
      <c r="AG69" s="101">
        <v>61608.32</v>
      </c>
      <c r="AH69" s="101">
        <v>0</v>
      </c>
      <c r="AI69" s="101">
        <v>8260.69</v>
      </c>
      <c r="AJ69" s="101">
        <v>0</v>
      </c>
      <c r="AK69" s="101">
        <v>0</v>
      </c>
      <c r="AL69" s="101">
        <v>168967.82</v>
      </c>
      <c r="AM69" s="101">
        <v>1690.24</v>
      </c>
      <c r="AN69" s="101">
        <v>917.8</v>
      </c>
      <c r="AO69" s="101">
        <v>1032.1400000000001</v>
      </c>
      <c r="AP69" s="101">
        <v>4172.3500000000004</v>
      </c>
      <c r="AQ69" s="101">
        <v>0</v>
      </c>
      <c r="AR69" s="101">
        <v>0</v>
      </c>
      <c r="AS69" s="101">
        <v>1379.93</v>
      </c>
      <c r="AT69" s="101">
        <v>58732.12</v>
      </c>
      <c r="AU69" s="101">
        <v>5748.37</v>
      </c>
      <c r="AV69" s="101">
        <v>115.27</v>
      </c>
      <c r="AW69" s="101">
        <v>3395.46</v>
      </c>
      <c r="AX69" s="101">
        <v>298.73</v>
      </c>
      <c r="AY69" s="101">
        <v>920.92</v>
      </c>
      <c r="AZ69" s="101">
        <v>23957</v>
      </c>
      <c r="BA69" s="101">
        <v>538.30999999999995</v>
      </c>
      <c r="BB69" s="101">
        <v>0</v>
      </c>
      <c r="BC69" s="101">
        <v>0</v>
      </c>
      <c r="BD69" s="99">
        <v>0</v>
      </c>
      <c r="BE69" s="99">
        <v>0</v>
      </c>
      <c r="BF69" s="99">
        <v>0</v>
      </c>
      <c r="BG69" s="99">
        <v>0</v>
      </c>
      <c r="BH69" s="99">
        <v>0</v>
      </c>
      <c r="BI69" s="99">
        <v>0</v>
      </c>
      <c r="BJ69" s="99">
        <v>0</v>
      </c>
      <c r="BK69" s="99">
        <v>0</v>
      </c>
      <c r="BL69" s="99">
        <v>0</v>
      </c>
      <c r="BM69" s="99">
        <v>0</v>
      </c>
      <c r="BN69" s="99">
        <v>0</v>
      </c>
      <c r="BO69" s="99">
        <v>0</v>
      </c>
      <c r="BP69" s="99">
        <v>0</v>
      </c>
      <c r="BQ69" s="99">
        <v>0</v>
      </c>
      <c r="BR69" s="99">
        <v>0</v>
      </c>
      <c r="BS69" s="99">
        <v>0</v>
      </c>
      <c r="BT69" s="99">
        <v>0</v>
      </c>
      <c r="BU69" s="99">
        <v>0</v>
      </c>
      <c r="BV69" s="99">
        <v>0</v>
      </c>
      <c r="BW69" s="99">
        <v>0</v>
      </c>
      <c r="BX69" s="99">
        <v>0</v>
      </c>
      <c r="BY69" s="99">
        <v>0</v>
      </c>
      <c r="BZ69" s="102">
        <v>0</v>
      </c>
      <c r="CA69" s="99">
        <v>0</v>
      </c>
      <c r="CB69" s="99">
        <v>0</v>
      </c>
      <c r="CC69" s="99">
        <v>0</v>
      </c>
      <c r="CD69" s="99">
        <v>0</v>
      </c>
      <c r="CE69" s="99">
        <v>0</v>
      </c>
      <c r="CF69" s="99">
        <v>0</v>
      </c>
      <c r="CG69" s="99">
        <v>0</v>
      </c>
      <c r="CH69" s="99">
        <v>0</v>
      </c>
      <c r="CI69" s="99">
        <v>0</v>
      </c>
      <c r="CJ69" s="99">
        <v>0</v>
      </c>
      <c r="CK69" s="99">
        <v>0</v>
      </c>
      <c r="CL69" s="99">
        <v>0</v>
      </c>
      <c r="CM69" s="99">
        <v>0</v>
      </c>
      <c r="CN69" s="99">
        <v>0</v>
      </c>
      <c r="CO69" s="99">
        <v>0</v>
      </c>
      <c r="CP69" s="99">
        <v>0</v>
      </c>
      <c r="CQ69" s="99">
        <v>0</v>
      </c>
      <c r="CR69" s="99">
        <v>0</v>
      </c>
      <c r="CS69" s="99">
        <v>0</v>
      </c>
      <c r="CT69" s="99">
        <v>0</v>
      </c>
      <c r="CU69" s="99">
        <v>0</v>
      </c>
      <c r="CV69" s="99">
        <v>0</v>
      </c>
      <c r="CW69" s="99">
        <v>0</v>
      </c>
      <c r="CX69" s="101">
        <v>-28472.35</v>
      </c>
      <c r="CY69" s="99">
        <v>0</v>
      </c>
      <c r="CZ69" s="101">
        <v>205484.14</v>
      </c>
      <c r="DA69" s="103">
        <f t="shared" si="0"/>
        <v>1207352.9700000002</v>
      </c>
      <c r="DB69" s="104">
        <v>1207352.97</v>
      </c>
      <c r="DC69" s="120">
        <f t="shared" si="1"/>
        <v>0</v>
      </c>
    </row>
    <row r="70" spans="2:107" ht="15.75" thickBot="1" x14ac:dyDescent="0.3">
      <c r="B70" s="298" t="s">
        <v>7</v>
      </c>
      <c r="C70" s="98">
        <v>61</v>
      </c>
      <c r="D70" s="99">
        <v>0</v>
      </c>
      <c r="E70" s="99">
        <v>0</v>
      </c>
      <c r="F70" s="99">
        <v>0</v>
      </c>
      <c r="G70" s="99">
        <v>0</v>
      </c>
      <c r="H70" s="99">
        <v>0</v>
      </c>
      <c r="I70" s="99">
        <v>0</v>
      </c>
      <c r="J70" s="99">
        <v>0</v>
      </c>
      <c r="K70" s="99">
        <v>0</v>
      </c>
      <c r="L70" s="99">
        <v>0</v>
      </c>
      <c r="M70" s="99">
        <v>0</v>
      </c>
      <c r="N70" s="99">
        <v>0</v>
      </c>
      <c r="O70" s="99">
        <v>0</v>
      </c>
      <c r="P70" s="99">
        <v>0</v>
      </c>
      <c r="Q70" s="99">
        <v>0</v>
      </c>
      <c r="R70" s="99">
        <v>0</v>
      </c>
      <c r="S70" s="99">
        <v>0</v>
      </c>
      <c r="T70" s="99">
        <v>0</v>
      </c>
      <c r="U70" s="101">
        <v>4501.0200000000004</v>
      </c>
      <c r="V70" s="101">
        <v>19392.22</v>
      </c>
      <c r="W70" s="101">
        <v>17703.68</v>
      </c>
      <c r="X70" s="101">
        <v>5637.1</v>
      </c>
      <c r="Y70" s="101">
        <v>10989.17</v>
      </c>
      <c r="Z70" s="101">
        <v>18721.41</v>
      </c>
      <c r="AA70" s="101">
        <v>5575.04</v>
      </c>
      <c r="AB70" s="101">
        <v>16697.259999999998</v>
      </c>
      <c r="AC70" s="99">
        <v>0</v>
      </c>
      <c r="AD70" s="101">
        <v>1454.22</v>
      </c>
      <c r="AE70" s="101">
        <v>251.08</v>
      </c>
      <c r="AF70" s="101">
        <v>225.76</v>
      </c>
      <c r="AG70" s="101">
        <v>7.69</v>
      </c>
      <c r="AH70" s="101">
        <v>120.54</v>
      </c>
      <c r="AI70" s="101">
        <v>14.38</v>
      </c>
      <c r="AJ70" s="101">
        <v>183.86</v>
      </c>
      <c r="AK70" s="101">
        <v>33.65</v>
      </c>
      <c r="AL70" s="101">
        <v>229.02</v>
      </c>
      <c r="AM70" s="101">
        <v>79237.86</v>
      </c>
      <c r="AN70" s="101">
        <v>727.89</v>
      </c>
      <c r="AO70" s="101">
        <v>2953.95</v>
      </c>
      <c r="AP70" s="101">
        <v>1380.03</v>
      </c>
      <c r="AQ70" s="101">
        <v>18.07</v>
      </c>
      <c r="AR70" s="101">
        <v>515.53</v>
      </c>
      <c r="AS70" s="101">
        <v>9084.35</v>
      </c>
      <c r="AT70" s="101">
        <v>2111.2199999999998</v>
      </c>
      <c r="AU70" s="101">
        <v>131.94999999999999</v>
      </c>
      <c r="AV70" s="101">
        <v>497.27</v>
      </c>
      <c r="AW70" s="101">
        <v>403.61</v>
      </c>
      <c r="AX70" s="101">
        <v>62.18</v>
      </c>
      <c r="AY70" s="101">
        <v>739.18</v>
      </c>
      <c r="AZ70" s="101">
        <v>1304.04</v>
      </c>
      <c r="BA70" s="101">
        <v>2757.77</v>
      </c>
      <c r="BB70" s="101">
        <v>0</v>
      </c>
      <c r="BC70" s="101">
        <v>0</v>
      </c>
      <c r="BD70" s="99">
        <v>0</v>
      </c>
      <c r="BE70" s="99">
        <v>0</v>
      </c>
      <c r="BF70" s="99">
        <v>0</v>
      </c>
      <c r="BG70" s="99">
        <v>0</v>
      </c>
      <c r="BH70" s="99">
        <v>0</v>
      </c>
      <c r="BI70" s="99">
        <v>0</v>
      </c>
      <c r="BJ70" s="99">
        <v>0</v>
      </c>
      <c r="BK70" s="99">
        <v>0</v>
      </c>
      <c r="BL70" s="99">
        <v>0</v>
      </c>
      <c r="BM70" s="99">
        <v>0</v>
      </c>
      <c r="BN70" s="99">
        <v>0</v>
      </c>
      <c r="BO70" s="99">
        <v>0</v>
      </c>
      <c r="BP70" s="99">
        <v>0</v>
      </c>
      <c r="BQ70" s="99">
        <v>0</v>
      </c>
      <c r="BR70" s="99">
        <v>0</v>
      </c>
      <c r="BS70" s="99">
        <v>0</v>
      </c>
      <c r="BT70" s="99">
        <v>0</v>
      </c>
      <c r="BU70" s="99">
        <v>0</v>
      </c>
      <c r="BV70" s="99">
        <v>0</v>
      </c>
      <c r="BW70" s="99">
        <v>0</v>
      </c>
      <c r="BX70" s="99">
        <v>0</v>
      </c>
      <c r="BY70" s="99">
        <v>0</v>
      </c>
      <c r="BZ70" s="102">
        <v>0</v>
      </c>
      <c r="CA70" s="99">
        <v>0</v>
      </c>
      <c r="CB70" s="99">
        <v>0</v>
      </c>
      <c r="CC70" s="99">
        <v>0</v>
      </c>
      <c r="CD70" s="99">
        <v>0</v>
      </c>
      <c r="CE70" s="99">
        <v>0</v>
      </c>
      <c r="CF70" s="99">
        <v>0</v>
      </c>
      <c r="CG70" s="99">
        <v>0</v>
      </c>
      <c r="CH70" s="99">
        <v>0</v>
      </c>
      <c r="CI70" s="99">
        <v>0</v>
      </c>
      <c r="CJ70" s="99">
        <v>0</v>
      </c>
      <c r="CK70" s="99">
        <v>0</v>
      </c>
      <c r="CL70" s="99">
        <v>0</v>
      </c>
      <c r="CM70" s="99">
        <v>0</v>
      </c>
      <c r="CN70" s="99">
        <v>0</v>
      </c>
      <c r="CO70" s="99">
        <v>0</v>
      </c>
      <c r="CP70" s="99">
        <v>0</v>
      </c>
      <c r="CQ70" s="99">
        <v>0</v>
      </c>
      <c r="CR70" s="99">
        <v>0</v>
      </c>
      <c r="CS70" s="99">
        <v>0</v>
      </c>
      <c r="CT70" s="99">
        <v>0</v>
      </c>
      <c r="CU70" s="99">
        <v>0</v>
      </c>
      <c r="CV70" s="99">
        <v>0</v>
      </c>
      <c r="CW70" s="99">
        <v>0</v>
      </c>
      <c r="CX70" s="101">
        <v>12609.52</v>
      </c>
      <c r="CY70" s="99">
        <v>0</v>
      </c>
      <c r="CZ70" s="101">
        <v>120028.25</v>
      </c>
      <c r="DA70" s="103">
        <f t="shared" si="0"/>
        <v>336299.76999999996</v>
      </c>
      <c r="DB70" s="104">
        <v>336299.77999999997</v>
      </c>
      <c r="DC70" s="120">
        <f t="shared" si="1"/>
        <v>-1.0000000009313226E-2</v>
      </c>
    </row>
    <row r="71" spans="2:107" ht="15.75" thickBot="1" x14ac:dyDescent="0.3">
      <c r="B71" s="298" t="s">
        <v>8</v>
      </c>
      <c r="C71" s="98">
        <v>62</v>
      </c>
      <c r="D71" s="99">
        <v>0</v>
      </c>
      <c r="E71" s="99">
        <v>0</v>
      </c>
      <c r="F71" s="99">
        <v>0</v>
      </c>
      <c r="G71" s="99">
        <v>0</v>
      </c>
      <c r="H71" s="99">
        <v>0</v>
      </c>
      <c r="I71" s="99">
        <v>0</v>
      </c>
      <c r="J71" s="99">
        <v>0</v>
      </c>
      <c r="K71" s="99">
        <v>0</v>
      </c>
      <c r="L71" s="99">
        <v>0</v>
      </c>
      <c r="M71" s="99">
        <v>0</v>
      </c>
      <c r="N71" s="99">
        <v>0</v>
      </c>
      <c r="O71" s="99">
        <v>0</v>
      </c>
      <c r="P71" s="99">
        <v>0</v>
      </c>
      <c r="Q71" s="99">
        <v>0</v>
      </c>
      <c r="R71" s="99">
        <v>0</v>
      </c>
      <c r="S71" s="99">
        <v>0</v>
      </c>
      <c r="T71" s="99">
        <v>0</v>
      </c>
      <c r="U71" s="101">
        <v>1897.78</v>
      </c>
      <c r="V71" s="101">
        <v>6947.75</v>
      </c>
      <c r="W71" s="101">
        <v>7183.26</v>
      </c>
      <c r="X71" s="101">
        <v>854.69</v>
      </c>
      <c r="Y71" s="101">
        <v>5285.78</v>
      </c>
      <c r="Z71" s="101">
        <v>6851.11</v>
      </c>
      <c r="AA71" s="101">
        <v>914.6</v>
      </c>
      <c r="AB71" s="101">
        <v>8494.51</v>
      </c>
      <c r="AC71" s="99">
        <v>0</v>
      </c>
      <c r="AD71" s="101">
        <v>100.43</v>
      </c>
      <c r="AE71" s="101">
        <v>72.989999999999995</v>
      </c>
      <c r="AF71" s="101">
        <v>76.540000000000006</v>
      </c>
      <c r="AG71" s="101">
        <v>16.329999999999998</v>
      </c>
      <c r="AH71" s="101">
        <v>0</v>
      </c>
      <c r="AI71" s="101">
        <v>166.1</v>
      </c>
      <c r="AJ71" s="101">
        <v>0</v>
      </c>
      <c r="AK71" s="101">
        <v>99.88</v>
      </c>
      <c r="AL71" s="101">
        <v>259.72000000000003</v>
      </c>
      <c r="AM71" s="101">
        <v>188.57</v>
      </c>
      <c r="AN71" s="101">
        <v>38212.92</v>
      </c>
      <c r="AO71" s="101">
        <v>6929.7</v>
      </c>
      <c r="AP71" s="101">
        <v>389.24</v>
      </c>
      <c r="AQ71" s="101">
        <v>0</v>
      </c>
      <c r="AR71" s="101">
        <v>67375.77</v>
      </c>
      <c r="AS71" s="101">
        <v>4768.99</v>
      </c>
      <c r="AT71" s="101">
        <v>17.47</v>
      </c>
      <c r="AU71" s="101">
        <v>2.09</v>
      </c>
      <c r="AV71" s="101">
        <v>23.92</v>
      </c>
      <c r="AW71" s="101">
        <v>11.98</v>
      </c>
      <c r="AX71" s="101">
        <v>4.5599999999999996</v>
      </c>
      <c r="AY71" s="101">
        <v>15.47</v>
      </c>
      <c r="AZ71" s="101">
        <v>279.32</v>
      </c>
      <c r="BA71" s="101">
        <v>194.52</v>
      </c>
      <c r="BB71" s="101">
        <v>0</v>
      </c>
      <c r="BC71" s="101">
        <v>0</v>
      </c>
      <c r="BD71" s="99">
        <v>0</v>
      </c>
      <c r="BE71" s="99">
        <v>0</v>
      </c>
      <c r="BF71" s="99">
        <v>0</v>
      </c>
      <c r="BG71" s="99">
        <v>0</v>
      </c>
      <c r="BH71" s="99">
        <v>0</v>
      </c>
      <c r="BI71" s="99">
        <v>0</v>
      </c>
      <c r="BJ71" s="99">
        <v>0</v>
      </c>
      <c r="BK71" s="99">
        <v>0</v>
      </c>
      <c r="BL71" s="99">
        <v>0</v>
      </c>
      <c r="BM71" s="99">
        <v>0</v>
      </c>
      <c r="BN71" s="99">
        <v>0</v>
      </c>
      <c r="BO71" s="99">
        <v>0</v>
      </c>
      <c r="BP71" s="99">
        <v>0</v>
      </c>
      <c r="BQ71" s="99">
        <v>0</v>
      </c>
      <c r="BR71" s="99">
        <v>0</v>
      </c>
      <c r="BS71" s="99">
        <v>0</v>
      </c>
      <c r="BT71" s="99">
        <v>0</v>
      </c>
      <c r="BU71" s="99">
        <v>0</v>
      </c>
      <c r="BV71" s="99">
        <v>0</v>
      </c>
      <c r="BW71" s="99">
        <v>0</v>
      </c>
      <c r="BX71" s="99">
        <v>0</v>
      </c>
      <c r="BY71" s="99">
        <v>0</v>
      </c>
      <c r="BZ71" s="102">
        <v>0</v>
      </c>
      <c r="CA71" s="99">
        <v>0</v>
      </c>
      <c r="CB71" s="99">
        <v>0</v>
      </c>
      <c r="CC71" s="99">
        <v>0</v>
      </c>
      <c r="CD71" s="99">
        <v>0</v>
      </c>
      <c r="CE71" s="99">
        <v>0</v>
      </c>
      <c r="CF71" s="99">
        <v>0</v>
      </c>
      <c r="CG71" s="99">
        <v>0</v>
      </c>
      <c r="CH71" s="99">
        <v>0</v>
      </c>
      <c r="CI71" s="99">
        <v>0</v>
      </c>
      <c r="CJ71" s="99">
        <v>0</v>
      </c>
      <c r="CK71" s="99">
        <v>0</v>
      </c>
      <c r="CL71" s="99">
        <v>0</v>
      </c>
      <c r="CM71" s="99">
        <v>0</v>
      </c>
      <c r="CN71" s="99">
        <v>0</v>
      </c>
      <c r="CO71" s="99">
        <v>0</v>
      </c>
      <c r="CP71" s="99">
        <v>0</v>
      </c>
      <c r="CQ71" s="99">
        <v>0</v>
      </c>
      <c r="CR71" s="99">
        <v>0</v>
      </c>
      <c r="CS71" s="99">
        <v>0</v>
      </c>
      <c r="CT71" s="99">
        <v>0</v>
      </c>
      <c r="CU71" s="99">
        <v>0</v>
      </c>
      <c r="CV71" s="99">
        <v>0</v>
      </c>
      <c r="CW71" s="99">
        <v>0</v>
      </c>
      <c r="CX71" s="101">
        <v>8422.36</v>
      </c>
      <c r="CY71" s="99">
        <v>0</v>
      </c>
      <c r="CZ71" s="101">
        <v>46670.27</v>
      </c>
      <c r="DA71" s="103">
        <f t="shared" si="0"/>
        <v>212728.61999999997</v>
      </c>
      <c r="DB71" s="104">
        <v>212728.62000000002</v>
      </c>
      <c r="DC71" s="120">
        <f t="shared" si="1"/>
        <v>0</v>
      </c>
    </row>
    <row r="72" spans="2:107" ht="15.75" thickBot="1" x14ac:dyDescent="0.3">
      <c r="B72" s="298" t="s">
        <v>106</v>
      </c>
      <c r="C72" s="98">
        <v>63</v>
      </c>
      <c r="D72" s="99">
        <v>0</v>
      </c>
      <c r="E72" s="99">
        <v>0</v>
      </c>
      <c r="F72" s="99">
        <v>0</v>
      </c>
      <c r="G72" s="99">
        <v>0</v>
      </c>
      <c r="H72" s="99">
        <v>0</v>
      </c>
      <c r="I72" s="99">
        <v>0</v>
      </c>
      <c r="J72" s="99">
        <v>0</v>
      </c>
      <c r="K72" s="99">
        <v>0</v>
      </c>
      <c r="L72" s="99">
        <v>0</v>
      </c>
      <c r="M72" s="99">
        <v>0</v>
      </c>
      <c r="N72" s="99">
        <v>0</v>
      </c>
      <c r="O72" s="99">
        <v>0</v>
      </c>
      <c r="P72" s="99">
        <v>0</v>
      </c>
      <c r="Q72" s="99">
        <v>0</v>
      </c>
      <c r="R72" s="99">
        <v>0</v>
      </c>
      <c r="S72" s="99">
        <v>0</v>
      </c>
      <c r="T72" s="99">
        <v>0</v>
      </c>
      <c r="U72" s="101">
        <v>9014.9599999999991</v>
      </c>
      <c r="V72" s="101">
        <v>47811.86</v>
      </c>
      <c r="W72" s="101">
        <v>34908.78</v>
      </c>
      <c r="X72" s="101">
        <v>13020.48</v>
      </c>
      <c r="Y72" s="101">
        <v>37338.39</v>
      </c>
      <c r="Z72" s="101">
        <v>71044.47</v>
      </c>
      <c r="AA72" s="101">
        <v>24958.51</v>
      </c>
      <c r="AB72" s="101">
        <v>81834.55</v>
      </c>
      <c r="AC72" s="99">
        <v>0</v>
      </c>
      <c r="AD72" s="101">
        <v>16923.990000000002</v>
      </c>
      <c r="AE72" s="101">
        <v>527.42999999999995</v>
      </c>
      <c r="AF72" s="101">
        <v>2267.19</v>
      </c>
      <c r="AG72" s="101">
        <v>84.78</v>
      </c>
      <c r="AH72" s="101">
        <v>3268.34</v>
      </c>
      <c r="AI72" s="101">
        <v>1835.39</v>
      </c>
      <c r="AJ72" s="101">
        <v>13142.29</v>
      </c>
      <c r="AK72" s="101">
        <v>1555.45</v>
      </c>
      <c r="AL72" s="101">
        <v>6865.58</v>
      </c>
      <c r="AM72" s="101">
        <v>6143.11</v>
      </c>
      <c r="AN72" s="101">
        <v>4181.43</v>
      </c>
      <c r="AO72" s="101">
        <v>250090.71</v>
      </c>
      <c r="AP72" s="101">
        <v>11126.87</v>
      </c>
      <c r="AQ72" s="101">
        <v>2603.38</v>
      </c>
      <c r="AR72" s="101">
        <v>217801.09</v>
      </c>
      <c r="AS72" s="101">
        <v>30255.78</v>
      </c>
      <c r="AT72" s="101">
        <v>161.65</v>
      </c>
      <c r="AU72" s="101">
        <v>160.81</v>
      </c>
      <c r="AV72" s="101">
        <v>6984.25</v>
      </c>
      <c r="AW72" s="101">
        <v>11176.81</v>
      </c>
      <c r="AX72" s="101">
        <v>6378.71</v>
      </c>
      <c r="AY72" s="101">
        <v>6561.34</v>
      </c>
      <c r="AZ72" s="101">
        <v>22545.81</v>
      </c>
      <c r="BA72" s="101">
        <v>42697.43</v>
      </c>
      <c r="BB72" s="101">
        <v>0</v>
      </c>
      <c r="BC72" s="101">
        <v>0</v>
      </c>
      <c r="BD72" s="99">
        <v>0</v>
      </c>
      <c r="BE72" s="99">
        <v>0</v>
      </c>
      <c r="BF72" s="99">
        <v>0</v>
      </c>
      <c r="BG72" s="99">
        <v>0</v>
      </c>
      <c r="BH72" s="99">
        <v>0</v>
      </c>
      <c r="BI72" s="99">
        <v>0</v>
      </c>
      <c r="BJ72" s="99">
        <v>0</v>
      </c>
      <c r="BK72" s="99">
        <v>0</v>
      </c>
      <c r="BL72" s="99">
        <v>0</v>
      </c>
      <c r="BM72" s="99">
        <v>0</v>
      </c>
      <c r="BN72" s="99">
        <v>0</v>
      </c>
      <c r="BO72" s="99">
        <v>0</v>
      </c>
      <c r="BP72" s="99">
        <v>0</v>
      </c>
      <c r="BQ72" s="99">
        <v>0</v>
      </c>
      <c r="BR72" s="99">
        <v>0</v>
      </c>
      <c r="BS72" s="99">
        <v>0</v>
      </c>
      <c r="BT72" s="99">
        <v>0</v>
      </c>
      <c r="BU72" s="99">
        <v>0</v>
      </c>
      <c r="BV72" s="99">
        <v>0</v>
      </c>
      <c r="BW72" s="99">
        <v>0</v>
      </c>
      <c r="BX72" s="99">
        <v>0</v>
      </c>
      <c r="BY72" s="99">
        <v>0</v>
      </c>
      <c r="BZ72" s="102">
        <v>0</v>
      </c>
      <c r="CA72" s="99">
        <v>0</v>
      </c>
      <c r="CB72" s="99">
        <v>0</v>
      </c>
      <c r="CC72" s="99">
        <v>0</v>
      </c>
      <c r="CD72" s="99">
        <v>0</v>
      </c>
      <c r="CE72" s="99">
        <v>0</v>
      </c>
      <c r="CF72" s="99">
        <v>0</v>
      </c>
      <c r="CG72" s="99">
        <v>0</v>
      </c>
      <c r="CH72" s="99">
        <v>0</v>
      </c>
      <c r="CI72" s="99">
        <v>0</v>
      </c>
      <c r="CJ72" s="99">
        <v>0</v>
      </c>
      <c r="CK72" s="99">
        <v>0</v>
      </c>
      <c r="CL72" s="99">
        <v>0</v>
      </c>
      <c r="CM72" s="99">
        <v>0</v>
      </c>
      <c r="CN72" s="99">
        <v>0</v>
      </c>
      <c r="CO72" s="99">
        <v>0</v>
      </c>
      <c r="CP72" s="99">
        <v>0</v>
      </c>
      <c r="CQ72" s="99">
        <v>0</v>
      </c>
      <c r="CR72" s="99">
        <v>0</v>
      </c>
      <c r="CS72" s="99">
        <v>0</v>
      </c>
      <c r="CT72" s="99">
        <v>0</v>
      </c>
      <c r="CU72" s="99">
        <v>0</v>
      </c>
      <c r="CV72" s="99">
        <v>0</v>
      </c>
      <c r="CW72" s="99">
        <v>0</v>
      </c>
      <c r="CX72" s="101">
        <v>169444.4</v>
      </c>
      <c r="CY72" s="99">
        <v>0</v>
      </c>
      <c r="CZ72" s="101">
        <v>344411.32</v>
      </c>
      <c r="DA72" s="103">
        <f t="shared" si="0"/>
        <v>1499127.3400000003</v>
      </c>
      <c r="DB72" s="104">
        <v>1499127.3400000003</v>
      </c>
      <c r="DC72" s="120">
        <f t="shared" si="1"/>
        <v>0</v>
      </c>
    </row>
    <row r="73" spans="2:107" ht="15.75" thickBot="1" x14ac:dyDescent="0.3">
      <c r="B73" s="298" t="s">
        <v>9</v>
      </c>
      <c r="C73" s="98">
        <v>64</v>
      </c>
      <c r="D73" s="99">
        <v>0</v>
      </c>
      <c r="E73" s="99">
        <v>0</v>
      </c>
      <c r="F73" s="99">
        <v>0</v>
      </c>
      <c r="G73" s="99">
        <v>0</v>
      </c>
      <c r="H73" s="99">
        <v>0</v>
      </c>
      <c r="I73" s="99">
        <v>0</v>
      </c>
      <c r="J73" s="99">
        <v>0</v>
      </c>
      <c r="K73" s="99">
        <v>0</v>
      </c>
      <c r="L73" s="99">
        <v>0</v>
      </c>
      <c r="M73" s="99">
        <v>0</v>
      </c>
      <c r="N73" s="99">
        <v>0</v>
      </c>
      <c r="O73" s="99">
        <v>0</v>
      </c>
      <c r="P73" s="99">
        <v>0</v>
      </c>
      <c r="Q73" s="99">
        <v>0</v>
      </c>
      <c r="R73" s="99">
        <v>0</v>
      </c>
      <c r="S73" s="99">
        <v>0</v>
      </c>
      <c r="T73" s="99">
        <v>0</v>
      </c>
      <c r="U73" s="101">
        <v>5863.78</v>
      </c>
      <c r="V73" s="101">
        <v>21100.85</v>
      </c>
      <c r="W73" s="101">
        <v>33667.599999999999</v>
      </c>
      <c r="X73" s="101">
        <v>12812.91</v>
      </c>
      <c r="Y73" s="101">
        <v>28900.58</v>
      </c>
      <c r="Z73" s="101">
        <v>37773.69</v>
      </c>
      <c r="AA73" s="101">
        <v>16196.47</v>
      </c>
      <c r="AB73" s="101">
        <v>36381.519999999997</v>
      </c>
      <c r="AC73" s="99">
        <v>0</v>
      </c>
      <c r="AD73" s="101">
        <v>6935.74</v>
      </c>
      <c r="AE73" s="101">
        <v>23104.38</v>
      </c>
      <c r="AF73" s="101">
        <v>26293.89</v>
      </c>
      <c r="AG73" s="101">
        <v>2808.3</v>
      </c>
      <c r="AH73" s="101">
        <v>811.79</v>
      </c>
      <c r="AI73" s="101">
        <v>7476.4</v>
      </c>
      <c r="AJ73" s="101">
        <v>7415.87</v>
      </c>
      <c r="AK73" s="101">
        <v>6552.4</v>
      </c>
      <c r="AL73" s="101">
        <v>14082.9</v>
      </c>
      <c r="AM73" s="101">
        <v>25814.63</v>
      </c>
      <c r="AN73" s="101">
        <v>10494.22</v>
      </c>
      <c r="AO73" s="101">
        <v>99102.13</v>
      </c>
      <c r="AP73" s="101">
        <v>112929.82</v>
      </c>
      <c r="AQ73" s="101">
        <v>29374.76</v>
      </c>
      <c r="AR73" s="101">
        <v>174676.25</v>
      </c>
      <c r="AS73" s="101">
        <v>55628.11</v>
      </c>
      <c r="AT73" s="101">
        <v>1493</v>
      </c>
      <c r="AU73" s="101">
        <v>179.39</v>
      </c>
      <c r="AV73" s="101">
        <v>59616.9</v>
      </c>
      <c r="AW73" s="101">
        <v>28457.59</v>
      </c>
      <c r="AX73" s="101">
        <v>2255.23</v>
      </c>
      <c r="AY73" s="101">
        <v>4078.78</v>
      </c>
      <c r="AZ73" s="101">
        <v>22848.47</v>
      </c>
      <c r="BA73" s="101">
        <v>29843.3</v>
      </c>
      <c r="BB73" s="101">
        <v>0</v>
      </c>
      <c r="BC73" s="101">
        <v>0</v>
      </c>
      <c r="BD73" s="99">
        <v>0</v>
      </c>
      <c r="BE73" s="99">
        <v>0</v>
      </c>
      <c r="BF73" s="99">
        <v>0</v>
      </c>
      <c r="BG73" s="99">
        <v>0</v>
      </c>
      <c r="BH73" s="99">
        <v>0</v>
      </c>
      <c r="BI73" s="99">
        <v>0</v>
      </c>
      <c r="BJ73" s="99">
        <v>0</v>
      </c>
      <c r="BK73" s="99">
        <v>0</v>
      </c>
      <c r="BL73" s="99">
        <v>0</v>
      </c>
      <c r="BM73" s="99">
        <v>0</v>
      </c>
      <c r="BN73" s="99">
        <v>0</v>
      </c>
      <c r="BO73" s="99">
        <v>0</v>
      </c>
      <c r="BP73" s="99">
        <v>0</v>
      </c>
      <c r="BQ73" s="99">
        <v>0</v>
      </c>
      <c r="BR73" s="99">
        <v>0</v>
      </c>
      <c r="BS73" s="99">
        <v>0</v>
      </c>
      <c r="BT73" s="99">
        <v>0</v>
      </c>
      <c r="BU73" s="99">
        <v>0</v>
      </c>
      <c r="BV73" s="99">
        <v>0</v>
      </c>
      <c r="BW73" s="99">
        <v>0</v>
      </c>
      <c r="BX73" s="99">
        <v>0</v>
      </c>
      <c r="BY73" s="99">
        <v>0</v>
      </c>
      <c r="BZ73" s="102">
        <v>0</v>
      </c>
      <c r="CA73" s="99">
        <v>0</v>
      </c>
      <c r="CB73" s="99">
        <v>0</v>
      </c>
      <c r="CC73" s="99">
        <v>0</v>
      </c>
      <c r="CD73" s="99">
        <v>0</v>
      </c>
      <c r="CE73" s="99">
        <v>0</v>
      </c>
      <c r="CF73" s="99">
        <v>0</v>
      </c>
      <c r="CG73" s="99">
        <v>0</v>
      </c>
      <c r="CH73" s="99">
        <v>0</v>
      </c>
      <c r="CI73" s="99">
        <v>0</v>
      </c>
      <c r="CJ73" s="99">
        <v>0</v>
      </c>
      <c r="CK73" s="99">
        <v>0</v>
      </c>
      <c r="CL73" s="99">
        <v>0</v>
      </c>
      <c r="CM73" s="99">
        <v>0</v>
      </c>
      <c r="CN73" s="99">
        <v>0</v>
      </c>
      <c r="CO73" s="99">
        <v>0</v>
      </c>
      <c r="CP73" s="99">
        <v>0</v>
      </c>
      <c r="CQ73" s="99">
        <v>0</v>
      </c>
      <c r="CR73" s="99">
        <v>0</v>
      </c>
      <c r="CS73" s="99">
        <v>0</v>
      </c>
      <c r="CT73" s="99">
        <v>0</v>
      </c>
      <c r="CU73" s="99">
        <v>0</v>
      </c>
      <c r="CV73" s="99">
        <v>0</v>
      </c>
      <c r="CW73" s="99">
        <v>0</v>
      </c>
      <c r="CX73" s="101">
        <v>-56999.02</v>
      </c>
      <c r="CY73" s="99">
        <v>0</v>
      </c>
      <c r="CZ73" s="101">
        <v>353044.82</v>
      </c>
      <c r="DA73" s="103">
        <f t="shared" si="0"/>
        <v>1241017.45</v>
      </c>
      <c r="DB73" s="104">
        <v>1241017.47</v>
      </c>
      <c r="DC73" s="120">
        <f t="shared" si="1"/>
        <v>-2.0000000018626451E-2</v>
      </c>
    </row>
    <row r="74" spans="2:107" ht="15.75" thickBot="1" x14ac:dyDescent="0.3">
      <c r="B74" s="298" t="s">
        <v>10</v>
      </c>
      <c r="C74" s="98">
        <v>65</v>
      </c>
      <c r="D74" s="99">
        <v>0</v>
      </c>
      <c r="E74" s="99">
        <v>0</v>
      </c>
      <c r="F74" s="99">
        <v>0</v>
      </c>
      <c r="G74" s="99">
        <v>0</v>
      </c>
      <c r="H74" s="99">
        <v>0</v>
      </c>
      <c r="I74" s="99">
        <v>0</v>
      </c>
      <c r="J74" s="99">
        <v>0</v>
      </c>
      <c r="K74" s="99">
        <v>0</v>
      </c>
      <c r="L74" s="99">
        <v>0</v>
      </c>
      <c r="M74" s="99">
        <v>0</v>
      </c>
      <c r="N74" s="99">
        <v>0</v>
      </c>
      <c r="O74" s="99">
        <v>0</v>
      </c>
      <c r="P74" s="99">
        <v>0</v>
      </c>
      <c r="Q74" s="99">
        <v>0</v>
      </c>
      <c r="R74" s="99">
        <v>0</v>
      </c>
      <c r="S74" s="99">
        <v>0</v>
      </c>
      <c r="T74" s="99">
        <v>0</v>
      </c>
      <c r="U74" s="101">
        <v>610.49</v>
      </c>
      <c r="V74" s="101">
        <v>5972.86</v>
      </c>
      <c r="W74" s="101">
        <v>4858.16</v>
      </c>
      <c r="X74" s="101">
        <v>2020.85</v>
      </c>
      <c r="Y74" s="101">
        <v>4881.3</v>
      </c>
      <c r="Z74" s="101">
        <v>7934.91</v>
      </c>
      <c r="AA74" s="101">
        <v>1982.81</v>
      </c>
      <c r="AB74" s="101">
        <v>10788.53</v>
      </c>
      <c r="AC74" s="99">
        <v>0</v>
      </c>
      <c r="AD74" s="101">
        <v>2845.48</v>
      </c>
      <c r="AE74" s="101">
        <v>0.59</v>
      </c>
      <c r="AF74" s="101">
        <v>45.53</v>
      </c>
      <c r="AG74" s="101">
        <v>451.28</v>
      </c>
      <c r="AH74" s="101">
        <v>46.32</v>
      </c>
      <c r="AI74" s="101">
        <v>220.26</v>
      </c>
      <c r="AJ74" s="101">
        <v>309.67</v>
      </c>
      <c r="AK74" s="101">
        <v>57</v>
      </c>
      <c r="AL74" s="101">
        <v>1668.25</v>
      </c>
      <c r="AM74" s="101">
        <v>5578.4</v>
      </c>
      <c r="AN74" s="101">
        <v>1479.3</v>
      </c>
      <c r="AO74" s="101">
        <v>14492.55</v>
      </c>
      <c r="AP74" s="101">
        <v>6754.75</v>
      </c>
      <c r="AQ74" s="101">
        <v>12811.11</v>
      </c>
      <c r="AR74" s="101">
        <v>405.91</v>
      </c>
      <c r="AS74" s="101">
        <v>25507.17</v>
      </c>
      <c r="AT74" s="101">
        <v>502.15</v>
      </c>
      <c r="AU74" s="101">
        <v>120.9</v>
      </c>
      <c r="AV74" s="101">
        <v>1152.22</v>
      </c>
      <c r="AW74" s="101">
        <v>2905.04</v>
      </c>
      <c r="AX74" s="101">
        <v>1461.03</v>
      </c>
      <c r="AY74" s="101">
        <v>1650.04</v>
      </c>
      <c r="AZ74" s="101">
        <v>1747.35</v>
      </c>
      <c r="BA74" s="101">
        <v>3228.5</v>
      </c>
      <c r="BB74" s="101">
        <v>0</v>
      </c>
      <c r="BC74" s="101">
        <v>0</v>
      </c>
      <c r="BD74" s="99">
        <v>0</v>
      </c>
      <c r="BE74" s="99">
        <v>0</v>
      </c>
      <c r="BF74" s="99">
        <v>0</v>
      </c>
      <c r="BG74" s="99">
        <v>0</v>
      </c>
      <c r="BH74" s="99">
        <v>0</v>
      </c>
      <c r="BI74" s="99">
        <v>0</v>
      </c>
      <c r="BJ74" s="99">
        <v>0</v>
      </c>
      <c r="BK74" s="99">
        <v>0</v>
      </c>
      <c r="BL74" s="99">
        <v>0</v>
      </c>
      <c r="BM74" s="99">
        <v>0</v>
      </c>
      <c r="BN74" s="99">
        <v>0</v>
      </c>
      <c r="BO74" s="99">
        <v>0</v>
      </c>
      <c r="BP74" s="99">
        <v>0</v>
      </c>
      <c r="BQ74" s="99">
        <v>0</v>
      </c>
      <c r="BR74" s="99">
        <v>0</v>
      </c>
      <c r="BS74" s="99">
        <v>0</v>
      </c>
      <c r="BT74" s="99">
        <v>0</v>
      </c>
      <c r="BU74" s="99">
        <v>0</v>
      </c>
      <c r="BV74" s="99">
        <v>0</v>
      </c>
      <c r="BW74" s="99">
        <v>0</v>
      </c>
      <c r="BX74" s="99">
        <v>0</v>
      </c>
      <c r="BY74" s="99">
        <v>0</v>
      </c>
      <c r="BZ74" s="102">
        <v>0</v>
      </c>
      <c r="CA74" s="99">
        <v>0</v>
      </c>
      <c r="CB74" s="99">
        <v>0</v>
      </c>
      <c r="CC74" s="99">
        <v>0</v>
      </c>
      <c r="CD74" s="99">
        <v>0</v>
      </c>
      <c r="CE74" s="99">
        <v>0</v>
      </c>
      <c r="CF74" s="99">
        <v>0</v>
      </c>
      <c r="CG74" s="99">
        <v>0</v>
      </c>
      <c r="CH74" s="99">
        <v>0</v>
      </c>
      <c r="CI74" s="99">
        <v>0</v>
      </c>
      <c r="CJ74" s="99">
        <v>0</v>
      </c>
      <c r="CK74" s="99">
        <v>0</v>
      </c>
      <c r="CL74" s="99">
        <v>0</v>
      </c>
      <c r="CM74" s="99">
        <v>0</v>
      </c>
      <c r="CN74" s="99">
        <v>0</v>
      </c>
      <c r="CO74" s="99">
        <v>0</v>
      </c>
      <c r="CP74" s="99">
        <v>0</v>
      </c>
      <c r="CQ74" s="99">
        <v>0</v>
      </c>
      <c r="CR74" s="99">
        <v>0</v>
      </c>
      <c r="CS74" s="99">
        <v>0</v>
      </c>
      <c r="CT74" s="99">
        <v>0</v>
      </c>
      <c r="CU74" s="99">
        <v>0</v>
      </c>
      <c r="CV74" s="99">
        <v>0</v>
      </c>
      <c r="CW74" s="99">
        <v>0</v>
      </c>
      <c r="CX74" s="101">
        <v>0</v>
      </c>
      <c r="CY74" s="99">
        <v>0</v>
      </c>
      <c r="CZ74" s="101">
        <v>0</v>
      </c>
      <c r="DA74" s="103">
        <f t="shared" si="0"/>
        <v>124490.70999999999</v>
      </c>
      <c r="DB74" s="104">
        <v>124490.7</v>
      </c>
      <c r="DC74" s="120">
        <f t="shared" si="1"/>
        <v>9.9999999947613105E-3</v>
      </c>
    </row>
    <row r="75" spans="2:107" ht="15.75" thickBot="1" x14ac:dyDescent="0.3">
      <c r="B75" s="298" t="s">
        <v>11</v>
      </c>
      <c r="C75" s="98">
        <v>66</v>
      </c>
      <c r="D75" s="99">
        <v>0</v>
      </c>
      <c r="E75" s="99">
        <v>0</v>
      </c>
      <c r="F75" s="99">
        <v>0</v>
      </c>
      <c r="G75" s="99">
        <v>0</v>
      </c>
      <c r="H75" s="99">
        <v>0</v>
      </c>
      <c r="I75" s="99">
        <v>0</v>
      </c>
      <c r="J75" s="99">
        <v>0</v>
      </c>
      <c r="K75" s="99">
        <v>0</v>
      </c>
      <c r="L75" s="99">
        <v>0</v>
      </c>
      <c r="M75" s="99">
        <v>0</v>
      </c>
      <c r="N75" s="99">
        <v>0</v>
      </c>
      <c r="O75" s="99">
        <v>0</v>
      </c>
      <c r="P75" s="99">
        <v>0</v>
      </c>
      <c r="Q75" s="99">
        <v>0</v>
      </c>
      <c r="R75" s="99">
        <v>0</v>
      </c>
      <c r="S75" s="99">
        <v>0</v>
      </c>
      <c r="T75" s="99">
        <v>0</v>
      </c>
      <c r="U75" s="101">
        <v>0</v>
      </c>
      <c r="V75" s="101">
        <v>0</v>
      </c>
      <c r="W75" s="101">
        <v>0</v>
      </c>
      <c r="X75" s="101">
        <v>0</v>
      </c>
      <c r="Y75" s="101">
        <v>0</v>
      </c>
      <c r="Z75" s="101">
        <v>0</v>
      </c>
      <c r="AA75" s="101">
        <v>0</v>
      </c>
      <c r="AB75" s="101">
        <v>0</v>
      </c>
      <c r="AC75" s="99">
        <v>0</v>
      </c>
      <c r="AD75" s="101">
        <v>17135.07</v>
      </c>
      <c r="AE75" s="101">
        <v>1046.8599999999999</v>
      </c>
      <c r="AF75" s="101">
        <v>5430.97</v>
      </c>
      <c r="AG75" s="101">
        <v>122.63</v>
      </c>
      <c r="AH75" s="101">
        <v>1083.72</v>
      </c>
      <c r="AI75" s="101">
        <v>550.77</v>
      </c>
      <c r="AJ75" s="101">
        <v>3719.74</v>
      </c>
      <c r="AK75" s="101">
        <v>4188.96</v>
      </c>
      <c r="AL75" s="101">
        <v>232.82</v>
      </c>
      <c r="AM75" s="101">
        <v>706.53</v>
      </c>
      <c r="AN75" s="101">
        <v>68.87</v>
      </c>
      <c r="AO75" s="101">
        <v>1856.67</v>
      </c>
      <c r="AP75" s="101">
        <v>1068.93</v>
      </c>
      <c r="AQ75" s="101">
        <v>1003.73</v>
      </c>
      <c r="AR75" s="101">
        <v>1203.1199999999999</v>
      </c>
      <c r="AS75" s="101">
        <v>33143.279999999999</v>
      </c>
      <c r="AT75" s="101">
        <v>49.81</v>
      </c>
      <c r="AU75" s="101">
        <v>32.869999999999997</v>
      </c>
      <c r="AV75" s="101">
        <v>1428.55</v>
      </c>
      <c r="AW75" s="101">
        <v>4139.3500000000004</v>
      </c>
      <c r="AX75" s="101">
        <v>1641.88</v>
      </c>
      <c r="AY75" s="101">
        <v>15685.19</v>
      </c>
      <c r="AZ75" s="101">
        <v>3474.03</v>
      </c>
      <c r="BA75" s="101">
        <v>855.24</v>
      </c>
      <c r="BB75" s="101">
        <v>0</v>
      </c>
      <c r="BC75" s="101">
        <v>0</v>
      </c>
      <c r="BD75" s="99">
        <v>0</v>
      </c>
      <c r="BE75" s="99">
        <v>0</v>
      </c>
      <c r="BF75" s="99">
        <v>0</v>
      </c>
      <c r="BG75" s="99">
        <v>0</v>
      </c>
      <c r="BH75" s="99">
        <v>0</v>
      </c>
      <c r="BI75" s="99">
        <v>0</v>
      </c>
      <c r="BJ75" s="99">
        <v>0</v>
      </c>
      <c r="BK75" s="99">
        <v>0</v>
      </c>
      <c r="BL75" s="99">
        <v>0</v>
      </c>
      <c r="BM75" s="99">
        <v>0</v>
      </c>
      <c r="BN75" s="99">
        <v>0</v>
      </c>
      <c r="BO75" s="99">
        <v>0</v>
      </c>
      <c r="BP75" s="99">
        <v>0</v>
      </c>
      <c r="BQ75" s="99">
        <v>0</v>
      </c>
      <c r="BR75" s="99">
        <v>0</v>
      </c>
      <c r="BS75" s="99">
        <v>0</v>
      </c>
      <c r="BT75" s="99">
        <v>0</v>
      </c>
      <c r="BU75" s="99">
        <v>0</v>
      </c>
      <c r="BV75" s="99">
        <v>0</v>
      </c>
      <c r="BW75" s="99">
        <v>0</v>
      </c>
      <c r="BX75" s="99">
        <v>0</v>
      </c>
      <c r="BY75" s="99">
        <v>0</v>
      </c>
      <c r="BZ75" s="102">
        <v>0</v>
      </c>
      <c r="CA75" s="99">
        <v>0</v>
      </c>
      <c r="CB75" s="99">
        <v>0</v>
      </c>
      <c r="CC75" s="99">
        <v>0</v>
      </c>
      <c r="CD75" s="99">
        <v>0</v>
      </c>
      <c r="CE75" s="99">
        <v>0</v>
      </c>
      <c r="CF75" s="99">
        <v>0</v>
      </c>
      <c r="CG75" s="99">
        <v>0</v>
      </c>
      <c r="CH75" s="99">
        <v>0</v>
      </c>
      <c r="CI75" s="99">
        <v>0</v>
      </c>
      <c r="CJ75" s="99">
        <v>0</v>
      </c>
      <c r="CK75" s="99">
        <v>0</v>
      </c>
      <c r="CL75" s="99">
        <v>0</v>
      </c>
      <c r="CM75" s="99">
        <v>0</v>
      </c>
      <c r="CN75" s="99">
        <v>0</v>
      </c>
      <c r="CO75" s="99">
        <v>0</v>
      </c>
      <c r="CP75" s="99">
        <v>0</v>
      </c>
      <c r="CQ75" s="99">
        <v>0</v>
      </c>
      <c r="CR75" s="99">
        <v>0</v>
      </c>
      <c r="CS75" s="99">
        <v>0</v>
      </c>
      <c r="CT75" s="99">
        <v>0</v>
      </c>
      <c r="CU75" s="99">
        <v>0</v>
      </c>
      <c r="CV75" s="99">
        <v>0</v>
      </c>
      <c r="CW75" s="99">
        <v>0</v>
      </c>
      <c r="CX75" s="101">
        <v>1144105.97</v>
      </c>
      <c r="CY75" s="99">
        <v>0</v>
      </c>
      <c r="CZ75" s="101">
        <v>0</v>
      </c>
      <c r="DA75" s="103">
        <f t="shared" ref="DA75:DA110" si="2">SUM(D75:CZ75)</f>
        <v>1243975.56</v>
      </c>
      <c r="DB75" s="104">
        <v>1243975.5399999998</v>
      </c>
      <c r="DC75" s="120">
        <f t="shared" ref="DC75:DC110" si="3">DA75-DB75</f>
        <v>2.0000000251457095E-2</v>
      </c>
    </row>
    <row r="76" spans="2:107" ht="15.75" thickBot="1" x14ac:dyDescent="0.3">
      <c r="B76" s="298" t="s">
        <v>12</v>
      </c>
      <c r="C76" s="98">
        <v>67</v>
      </c>
      <c r="D76" s="99">
        <v>0</v>
      </c>
      <c r="E76" s="99">
        <v>0</v>
      </c>
      <c r="F76" s="99">
        <v>0</v>
      </c>
      <c r="G76" s="99">
        <v>0</v>
      </c>
      <c r="H76" s="99">
        <v>0</v>
      </c>
      <c r="I76" s="99">
        <v>0</v>
      </c>
      <c r="J76" s="99">
        <v>0</v>
      </c>
      <c r="K76" s="99">
        <v>0</v>
      </c>
      <c r="L76" s="99">
        <v>0</v>
      </c>
      <c r="M76" s="99">
        <v>0</v>
      </c>
      <c r="N76" s="99">
        <v>0</v>
      </c>
      <c r="O76" s="99">
        <v>0</v>
      </c>
      <c r="P76" s="99">
        <v>0</v>
      </c>
      <c r="Q76" s="99">
        <v>0</v>
      </c>
      <c r="R76" s="99">
        <v>0</v>
      </c>
      <c r="S76" s="99">
        <v>0</v>
      </c>
      <c r="T76" s="99">
        <v>0</v>
      </c>
      <c r="U76" s="101">
        <v>75.7</v>
      </c>
      <c r="V76" s="101">
        <v>395.21</v>
      </c>
      <c r="W76" s="101">
        <v>406.4</v>
      </c>
      <c r="X76" s="101">
        <v>93.48</v>
      </c>
      <c r="Y76" s="101">
        <v>311.13</v>
      </c>
      <c r="Z76" s="101">
        <v>520.24</v>
      </c>
      <c r="AA76" s="101">
        <v>91.48</v>
      </c>
      <c r="AB76" s="101">
        <v>532.86</v>
      </c>
      <c r="AC76" s="99">
        <v>0</v>
      </c>
      <c r="AD76" s="101">
        <v>1464.23</v>
      </c>
      <c r="AE76" s="101">
        <v>38.24</v>
      </c>
      <c r="AF76" s="101">
        <v>56.7</v>
      </c>
      <c r="AG76" s="101">
        <v>27.99</v>
      </c>
      <c r="AH76" s="101">
        <v>83.91</v>
      </c>
      <c r="AI76" s="101">
        <v>41.76</v>
      </c>
      <c r="AJ76" s="101">
        <v>92.14</v>
      </c>
      <c r="AK76" s="101">
        <v>60.05</v>
      </c>
      <c r="AL76" s="101">
        <v>655.52</v>
      </c>
      <c r="AM76" s="101">
        <v>540.97</v>
      </c>
      <c r="AN76" s="101">
        <v>760.69</v>
      </c>
      <c r="AO76" s="101">
        <v>2282.2600000000002</v>
      </c>
      <c r="AP76" s="101">
        <v>878.56</v>
      </c>
      <c r="AQ76" s="101">
        <v>6.2</v>
      </c>
      <c r="AR76" s="101">
        <v>0</v>
      </c>
      <c r="AS76" s="101">
        <v>4360.57</v>
      </c>
      <c r="AT76" s="101">
        <v>9.1300000000000008</v>
      </c>
      <c r="AU76" s="101">
        <v>21.75</v>
      </c>
      <c r="AV76" s="101">
        <v>2463.21</v>
      </c>
      <c r="AW76" s="101">
        <v>11133.1</v>
      </c>
      <c r="AX76" s="101">
        <v>150.02000000000001</v>
      </c>
      <c r="AY76" s="101">
        <v>285.37</v>
      </c>
      <c r="AZ76" s="101">
        <v>148.07</v>
      </c>
      <c r="BA76" s="101">
        <v>30.15</v>
      </c>
      <c r="BB76" s="101">
        <v>999122.75</v>
      </c>
      <c r="BC76" s="101">
        <v>17535.03</v>
      </c>
      <c r="BD76" s="99">
        <v>0</v>
      </c>
      <c r="BE76" s="99">
        <v>0</v>
      </c>
      <c r="BF76" s="99">
        <v>0</v>
      </c>
      <c r="BG76" s="99">
        <v>0</v>
      </c>
      <c r="BH76" s="99">
        <v>0</v>
      </c>
      <c r="BI76" s="99">
        <v>0</v>
      </c>
      <c r="BJ76" s="99">
        <v>0</v>
      </c>
      <c r="BK76" s="99">
        <v>0</v>
      </c>
      <c r="BL76" s="99">
        <v>0</v>
      </c>
      <c r="BM76" s="99">
        <v>0</v>
      </c>
      <c r="BN76" s="99">
        <v>0</v>
      </c>
      <c r="BO76" s="99">
        <v>0</v>
      </c>
      <c r="BP76" s="99">
        <v>0</v>
      </c>
      <c r="BQ76" s="99">
        <v>0</v>
      </c>
      <c r="BR76" s="99">
        <v>0</v>
      </c>
      <c r="BS76" s="99">
        <v>0</v>
      </c>
      <c r="BT76" s="99">
        <v>0</v>
      </c>
      <c r="BU76" s="99">
        <v>0</v>
      </c>
      <c r="BV76" s="99">
        <v>0</v>
      </c>
      <c r="BW76" s="99">
        <v>0</v>
      </c>
      <c r="BX76" s="99">
        <v>0</v>
      </c>
      <c r="BY76" s="99">
        <v>0</v>
      </c>
      <c r="BZ76" s="102">
        <v>0</v>
      </c>
      <c r="CA76" s="99">
        <v>0</v>
      </c>
      <c r="CB76" s="99">
        <v>0</v>
      </c>
      <c r="CC76" s="99">
        <v>0</v>
      </c>
      <c r="CD76" s="99">
        <v>0</v>
      </c>
      <c r="CE76" s="99">
        <v>0</v>
      </c>
      <c r="CF76" s="99">
        <v>0</v>
      </c>
      <c r="CG76" s="99">
        <v>0</v>
      </c>
      <c r="CH76" s="99">
        <v>0</v>
      </c>
      <c r="CI76" s="99">
        <v>0</v>
      </c>
      <c r="CJ76" s="99">
        <v>0</v>
      </c>
      <c r="CK76" s="99">
        <v>0</v>
      </c>
      <c r="CL76" s="99">
        <v>0</v>
      </c>
      <c r="CM76" s="99">
        <v>0</v>
      </c>
      <c r="CN76" s="99">
        <v>0</v>
      </c>
      <c r="CO76" s="99">
        <v>0</v>
      </c>
      <c r="CP76" s="99">
        <v>0</v>
      </c>
      <c r="CQ76" s="99">
        <v>0</v>
      </c>
      <c r="CR76" s="99">
        <v>0</v>
      </c>
      <c r="CS76" s="99">
        <v>0</v>
      </c>
      <c r="CT76" s="99">
        <v>0</v>
      </c>
      <c r="CU76" s="99">
        <v>0</v>
      </c>
      <c r="CV76" s="99">
        <v>0</v>
      </c>
      <c r="CW76" s="99">
        <v>0</v>
      </c>
      <c r="CX76" s="101">
        <v>0</v>
      </c>
      <c r="CY76" s="99">
        <v>0</v>
      </c>
      <c r="CZ76" s="101">
        <v>5417.53</v>
      </c>
      <c r="DA76" s="103">
        <f t="shared" si="2"/>
        <v>1050092.3999999999</v>
      </c>
      <c r="DB76" s="104">
        <v>1050092.3799999999</v>
      </c>
      <c r="DC76" s="120">
        <f t="shared" si="3"/>
        <v>2.0000000018626451E-2</v>
      </c>
    </row>
    <row r="77" spans="2:107" ht="15.75" thickBot="1" x14ac:dyDescent="0.3">
      <c r="B77" s="298" t="s">
        <v>13</v>
      </c>
      <c r="C77" s="98">
        <v>68</v>
      </c>
      <c r="D77" s="99">
        <v>0</v>
      </c>
      <c r="E77" s="99">
        <v>0</v>
      </c>
      <c r="F77" s="99">
        <v>0</v>
      </c>
      <c r="G77" s="99">
        <v>0</v>
      </c>
      <c r="H77" s="99">
        <v>0</v>
      </c>
      <c r="I77" s="99">
        <v>0</v>
      </c>
      <c r="J77" s="99">
        <v>0</v>
      </c>
      <c r="K77" s="99">
        <v>0</v>
      </c>
      <c r="L77" s="99">
        <v>0</v>
      </c>
      <c r="M77" s="99">
        <v>0</v>
      </c>
      <c r="N77" s="99">
        <v>0</v>
      </c>
      <c r="O77" s="99">
        <v>0</v>
      </c>
      <c r="P77" s="99">
        <v>0</v>
      </c>
      <c r="Q77" s="99">
        <v>0</v>
      </c>
      <c r="R77" s="99">
        <v>0</v>
      </c>
      <c r="S77" s="99">
        <v>0</v>
      </c>
      <c r="T77" s="99">
        <v>0</v>
      </c>
      <c r="U77" s="101">
        <v>3363.54</v>
      </c>
      <c r="V77" s="101">
        <v>34375.269999999997</v>
      </c>
      <c r="W77" s="101">
        <v>24071.94</v>
      </c>
      <c r="X77" s="101">
        <v>13657.94</v>
      </c>
      <c r="Y77" s="101">
        <v>30766.400000000001</v>
      </c>
      <c r="Z77" s="101">
        <v>54035.78</v>
      </c>
      <c r="AA77" s="101">
        <v>16120.3</v>
      </c>
      <c r="AB77" s="101">
        <v>52264.69</v>
      </c>
      <c r="AC77" s="99">
        <v>0</v>
      </c>
      <c r="AD77" s="101">
        <v>12957.09</v>
      </c>
      <c r="AE77" s="101">
        <v>117.22</v>
      </c>
      <c r="AF77" s="101">
        <v>117.85</v>
      </c>
      <c r="AG77" s="101">
        <v>12.64</v>
      </c>
      <c r="AH77" s="101">
        <v>36.83</v>
      </c>
      <c r="AI77" s="101">
        <v>304.3</v>
      </c>
      <c r="AJ77" s="101">
        <v>10.71</v>
      </c>
      <c r="AK77" s="101">
        <v>649.12</v>
      </c>
      <c r="AL77" s="101">
        <v>1174.4100000000001</v>
      </c>
      <c r="AM77" s="101">
        <v>1266.77</v>
      </c>
      <c r="AN77" s="101">
        <v>766.97</v>
      </c>
      <c r="AO77" s="101">
        <v>3667.84</v>
      </c>
      <c r="AP77" s="101">
        <v>2443.0500000000002</v>
      </c>
      <c r="AQ77" s="101">
        <v>48.47</v>
      </c>
      <c r="AR77" s="101">
        <v>7030.75</v>
      </c>
      <c r="AS77" s="101">
        <v>13749.9</v>
      </c>
      <c r="AT77" s="101">
        <v>79.23</v>
      </c>
      <c r="AU77" s="101">
        <v>114.19</v>
      </c>
      <c r="AV77" s="101">
        <v>830.49</v>
      </c>
      <c r="AW77" s="101">
        <v>2618.04</v>
      </c>
      <c r="AX77" s="101">
        <v>809.92</v>
      </c>
      <c r="AY77" s="101">
        <v>1678.38</v>
      </c>
      <c r="AZ77" s="101">
        <v>1169.99</v>
      </c>
      <c r="BA77" s="101">
        <v>1069.51</v>
      </c>
      <c r="BB77" s="101">
        <v>0</v>
      </c>
      <c r="BC77" s="101">
        <v>0</v>
      </c>
      <c r="BD77" s="99">
        <v>0</v>
      </c>
      <c r="BE77" s="99">
        <v>0</v>
      </c>
      <c r="BF77" s="99">
        <v>0</v>
      </c>
      <c r="BG77" s="99">
        <v>0</v>
      </c>
      <c r="BH77" s="99">
        <v>0</v>
      </c>
      <c r="BI77" s="99">
        <v>0</v>
      </c>
      <c r="BJ77" s="99">
        <v>0</v>
      </c>
      <c r="BK77" s="99">
        <v>0</v>
      </c>
      <c r="BL77" s="99">
        <v>0</v>
      </c>
      <c r="BM77" s="99">
        <v>0</v>
      </c>
      <c r="BN77" s="99">
        <v>0</v>
      </c>
      <c r="BO77" s="99">
        <v>0</v>
      </c>
      <c r="BP77" s="99">
        <v>0</v>
      </c>
      <c r="BQ77" s="99">
        <v>0</v>
      </c>
      <c r="BR77" s="99">
        <v>0</v>
      </c>
      <c r="BS77" s="99">
        <v>0</v>
      </c>
      <c r="BT77" s="99">
        <v>0</v>
      </c>
      <c r="BU77" s="99">
        <v>0</v>
      </c>
      <c r="BV77" s="99">
        <v>0</v>
      </c>
      <c r="BW77" s="99">
        <v>0</v>
      </c>
      <c r="BX77" s="99">
        <v>0</v>
      </c>
      <c r="BY77" s="99">
        <v>0</v>
      </c>
      <c r="BZ77" s="102">
        <v>0</v>
      </c>
      <c r="CA77" s="99">
        <v>0</v>
      </c>
      <c r="CB77" s="99">
        <v>0</v>
      </c>
      <c r="CC77" s="99">
        <v>0</v>
      </c>
      <c r="CD77" s="99">
        <v>0</v>
      </c>
      <c r="CE77" s="99">
        <v>0</v>
      </c>
      <c r="CF77" s="99">
        <v>0</v>
      </c>
      <c r="CG77" s="99">
        <v>0</v>
      </c>
      <c r="CH77" s="99">
        <v>0</v>
      </c>
      <c r="CI77" s="99">
        <v>0</v>
      </c>
      <c r="CJ77" s="99">
        <v>0</v>
      </c>
      <c r="CK77" s="99">
        <v>0</v>
      </c>
      <c r="CL77" s="99">
        <v>0</v>
      </c>
      <c r="CM77" s="99">
        <v>0</v>
      </c>
      <c r="CN77" s="99">
        <v>0</v>
      </c>
      <c r="CO77" s="99">
        <v>0</v>
      </c>
      <c r="CP77" s="99">
        <v>0</v>
      </c>
      <c r="CQ77" s="99">
        <v>0</v>
      </c>
      <c r="CR77" s="99">
        <v>0</v>
      </c>
      <c r="CS77" s="99">
        <v>0</v>
      </c>
      <c r="CT77" s="99">
        <v>0</v>
      </c>
      <c r="CU77" s="99">
        <v>0</v>
      </c>
      <c r="CV77" s="99">
        <v>0</v>
      </c>
      <c r="CW77" s="99">
        <v>0</v>
      </c>
      <c r="CX77" s="101">
        <v>0</v>
      </c>
      <c r="CY77" s="99">
        <v>0</v>
      </c>
      <c r="CZ77" s="101">
        <v>13149.99</v>
      </c>
      <c r="DA77" s="103">
        <f t="shared" si="2"/>
        <v>294529.5199999999</v>
      </c>
      <c r="DB77" s="104">
        <v>294529.52999999997</v>
      </c>
      <c r="DC77" s="120">
        <f t="shared" si="3"/>
        <v>-1.0000000067520887E-2</v>
      </c>
    </row>
    <row r="78" spans="2:107" ht="15.75" thickBot="1" x14ac:dyDescent="0.3">
      <c r="B78" s="298" t="s">
        <v>269</v>
      </c>
      <c r="C78" s="98">
        <v>69</v>
      </c>
      <c r="D78" s="99">
        <v>0</v>
      </c>
      <c r="E78" s="99">
        <v>0</v>
      </c>
      <c r="F78" s="99">
        <v>0</v>
      </c>
      <c r="G78" s="99">
        <v>0</v>
      </c>
      <c r="H78" s="99">
        <v>0</v>
      </c>
      <c r="I78" s="99">
        <v>0</v>
      </c>
      <c r="J78" s="99">
        <v>0</v>
      </c>
      <c r="K78" s="99">
        <v>0</v>
      </c>
      <c r="L78" s="99">
        <v>0</v>
      </c>
      <c r="M78" s="99">
        <v>0</v>
      </c>
      <c r="N78" s="99">
        <v>0</v>
      </c>
      <c r="O78" s="99">
        <v>0</v>
      </c>
      <c r="P78" s="99">
        <v>0</v>
      </c>
      <c r="Q78" s="99">
        <v>0</v>
      </c>
      <c r="R78" s="99">
        <v>0</v>
      </c>
      <c r="S78" s="99">
        <v>0</v>
      </c>
      <c r="T78" s="99">
        <v>0</v>
      </c>
      <c r="U78" s="101">
        <v>159.21</v>
      </c>
      <c r="V78" s="101">
        <v>698.32</v>
      </c>
      <c r="W78" s="101">
        <v>678.99</v>
      </c>
      <c r="X78" s="101">
        <v>244.55</v>
      </c>
      <c r="Y78" s="101">
        <v>1133.32</v>
      </c>
      <c r="Z78" s="101">
        <v>744.8</v>
      </c>
      <c r="AA78" s="101">
        <v>263.49</v>
      </c>
      <c r="AB78" s="101">
        <v>2157.21</v>
      </c>
      <c r="AC78" s="99">
        <v>0</v>
      </c>
      <c r="AD78" s="101">
        <v>3039.67</v>
      </c>
      <c r="AE78" s="101">
        <v>10.01</v>
      </c>
      <c r="AF78" s="101">
        <v>16.05</v>
      </c>
      <c r="AG78" s="101">
        <v>3.29</v>
      </c>
      <c r="AH78" s="101">
        <v>2.13</v>
      </c>
      <c r="AI78" s="101">
        <v>2.98</v>
      </c>
      <c r="AJ78" s="101">
        <v>90.9</v>
      </c>
      <c r="AK78" s="101">
        <v>25.49</v>
      </c>
      <c r="AL78" s="101">
        <v>223.29</v>
      </c>
      <c r="AM78" s="101">
        <v>302.10000000000002</v>
      </c>
      <c r="AN78" s="101">
        <v>7.72</v>
      </c>
      <c r="AO78" s="101">
        <v>672.66</v>
      </c>
      <c r="AP78" s="101">
        <v>430.98</v>
      </c>
      <c r="AQ78" s="101">
        <v>25.45</v>
      </c>
      <c r="AR78" s="101">
        <v>1178.07</v>
      </c>
      <c r="AS78" s="101">
        <v>1834.72</v>
      </c>
      <c r="AT78" s="101">
        <v>60.48</v>
      </c>
      <c r="AU78" s="101">
        <v>13.77</v>
      </c>
      <c r="AV78" s="101">
        <v>67.459999999999994</v>
      </c>
      <c r="AW78" s="101">
        <v>895.7</v>
      </c>
      <c r="AX78" s="101">
        <v>441.73</v>
      </c>
      <c r="AY78" s="101">
        <v>435.74</v>
      </c>
      <c r="AZ78" s="101">
        <v>177.57</v>
      </c>
      <c r="BA78" s="101">
        <v>350.09</v>
      </c>
      <c r="BB78" s="101">
        <v>0</v>
      </c>
      <c r="BC78" s="101">
        <v>0</v>
      </c>
      <c r="BD78" s="99">
        <v>0</v>
      </c>
      <c r="BE78" s="99">
        <v>0</v>
      </c>
      <c r="BF78" s="99">
        <v>0</v>
      </c>
      <c r="BG78" s="99">
        <v>0</v>
      </c>
      <c r="BH78" s="99">
        <v>0</v>
      </c>
      <c r="BI78" s="99">
        <v>0</v>
      </c>
      <c r="BJ78" s="99">
        <v>0</v>
      </c>
      <c r="BK78" s="99">
        <v>0</v>
      </c>
      <c r="BL78" s="99">
        <v>0</v>
      </c>
      <c r="BM78" s="99">
        <v>0</v>
      </c>
      <c r="BN78" s="99">
        <v>0</v>
      </c>
      <c r="BO78" s="99">
        <v>0</v>
      </c>
      <c r="BP78" s="99">
        <v>0</v>
      </c>
      <c r="BQ78" s="99">
        <v>0</v>
      </c>
      <c r="BR78" s="99">
        <v>0</v>
      </c>
      <c r="BS78" s="99">
        <v>0</v>
      </c>
      <c r="BT78" s="99">
        <v>0</v>
      </c>
      <c r="BU78" s="99">
        <v>0</v>
      </c>
      <c r="BV78" s="99">
        <v>0</v>
      </c>
      <c r="BW78" s="99">
        <v>0</v>
      </c>
      <c r="BX78" s="99">
        <v>0</v>
      </c>
      <c r="BY78" s="99">
        <v>0</v>
      </c>
      <c r="BZ78" s="102">
        <v>0</v>
      </c>
      <c r="CA78" s="99">
        <v>0</v>
      </c>
      <c r="CB78" s="99">
        <v>0</v>
      </c>
      <c r="CC78" s="99">
        <v>0</v>
      </c>
      <c r="CD78" s="99">
        <v>0</v>
      </c>
      <c r="CE78" s="99">
        <v>0</v>
      </c>
      <c r="CF78" s="99">
        <v>0</v>
      </c>
      <c r="CG78" s="99">
        <v>0</v>
      </c>
      <c r="CH78" s="99">
        <v>0</v>
      </c>
      <c r="CI78" s="99">
        <v>0</v>
      </c>
      <c r="CJ78" s="99">
        <v>0</v>
      </c>
      <c r="CK78" s="99">
        <v>0</v>
      </c>
      <c r="CL78" s="99">
        <v>0</v>
      </c>
      <c r="CM78" s="99">
        <v>0</v>
      </c>
      <c r="CN78" s="99">
        <v>0</v>
      </c>
      <c r="CO78" s="99">
        <v>0</v>
      </c>
      <c r="CP78" s="99">
        <v>0</v>
      </c>
      <c r="CQ78" s="99">
        <v>0</v>
      </c>
      <c r="CR78" s="99">
        <v>0</v>
      </c>
      <c r="CS78" s="99">
        <v>0</v>
      </c>
      <c r="CT78" s="99">
        <v>0</v>
      </c>
      <c r="CU78" s="99">
        <v>0</v>
      </c>
      <c r="CV78" s="99">
        <v>0</v>
      </c>
      <c r="CW78" s="99">
        <v>0</v>
      </c>
      <c r="CX78" s="101">
        <v>0</v>
      </c>
      <c r="CY78" s="99">
        <v>0</v>
      </c>
      <c r="CZ78" s="101">
        <v>26181.81</v>
      </c>
      <c r="DA78" s="103">
        <f t="shared" si="2"/>
        <v>42569.75</v>
      </c>
      <c r="DB78" s="104">
        <v>42569.710000000006</v>
      </c>
      <c r="DC78" s="120">
        <f t="shared" si="3"/>
        <v>3.9999999993597157E-2</v>
      </c>
    </row>
    <row r="79" spans="2:107" ht="15.75" thickBot="1" x14ac:dyDescent="0.3">
      <c r="B79" s="298" t="s">
        <v>15</v>
      </c>
      <c r="C79" s="98">
        <v>70</v>
      </c>
      <c r="D79" s="99">
        <v>0</v>
      </c>
      <c r="E79" s="99">
        <v>0</v>
      </c>
      <c r="F79" s="99">
        <v>0</v>
      </c>
      <c r="G79" s="99">
        <v>0</v>
      </c>
      <c r="H79" s="99">
        <v>0</v>
      </c>
      <c r="I79" s="99">
        <v>0</v>
      </c>
      <c r="J79" s="99">
        <v>0</v>
      </c>
      <c r="K79" s="99">
        <v>0</v>
      </c>
      <c r="L79" s="99">
        <v>0</v>
      </c>
      <c r="M79" s="99">
        <v>0</v>
      </c>
      <c r="N79" s="99">
        <v>0</v>
      </c>
      <c r="O79" s="99">
        <v>0</v>
      </c>
      <c r="P79" s="99">
        <v>0</v>
      </c>
      <c r="Q79" s="99">
        <v>0</v>
      </c>
      <c r="R79" s="99">
        <v>0</v>
      </c>
      <c r="S79" s="99">
        <v>0</v>
      </c>
      <c r="T79" s="99">
        <v>0</v>
      </c>
      <c r="U79" s="101">
        <v>4767.72</v>
      </c>
      <c r="V79" s="101">
        <v>17447.77</v>
      </c>
      <c r="W79" s="101">
        <v>10523.42</v>
      </c>
      <c r="X79" s="101">
        <v>4449.82</v>
      </c>
      <c r="Y79" s="101">
        <v>6897.09</v>
      </c>
      <c r="Z79" s="101">
        <v>14105.66</v>
      </c>
      <c r="AA79" s="101">
        <v>4043.57</v>
      </c>
      <c r="AB79" s="101">
        <v>11304.07</v>
      </c>
      <c r="AC79" s="99">
        <v>0</v>
      </c>
      <c r="AD79" s="101">
        <v>5427.64</v>
      </c>
      <c r="AE79" s="101">
        <v>935.24</v>
      </c>
      <c r="AF79" s="101">
        <v>1031.8599999999999</v>
      </c>
      <c r="AG79" s="101">
        <v>320.99</v>
      </c>
      <c r="AH79" s="101">
        <v>348.34</v>
      </c>
      <c r="AI79" s="101">
        <v>60.7</v>
      </c>
      <c r="AJ79" s="101">
        <v>1564.68</v>
      </c>
      <c r="AK79" s="101">
        <v>793.34</v>
      </c>
      <c r="AL79" s="101">
        <v>2753.29</v>
      </c>
      <c r="AM79" s="101">
        <v>2295.3000000000002</v>
      </c>
      <c r="AN79" s="101">
        <v>2729.48</v>
      </c>
      <c r="AO79" s="101">
        <v>11454.38</v>
      </c>
      <c r="AP79" s="101">
        <v>3619.76</v>
      </c>
      <c r="AQ79" s="101">
        <v>169.13</v>
      </c>
      <c r="AR79" s="101">
        <v>3645.86</v>
      </c>
      <c r="AS79" s="101">
        <v>44553.04</v>
      </c>
      <c r="AT79" s="101">
        <v>41.61</v>
      </c>
      <c r="AU79" s="101">
        <v>25.86</v>
      </c>
      <c r="AV79" s="101">
        <v>2255.94</v>
      </c>
      <c r="AW79" s="101">
        <v>469.96</v>
      </c>
      <c r="AX79" s="101">
        <v>1457.88</v>
      </c>
      <c r="AY79" s="101">
        <v>1492.03</v>
      </c>
      <c r="AZ79" s="101">
        <v>1191.25</v>
      </c>
      <c r="BA79" s="101">
        <v>508.71</v>
      </c>
      <c r="BB79" s="101">
        <v>0</v>
      </c>
      <c r="BC79" s="101">
        <v>109626.51</v>
      </c>
      <c r="BD79" s="99">
        <v>0</v>
      </c>
      <c r="BE79" s="99">
        <v>0</v>
      </c>
      <c r="BF79" s="99">
        <v>0</v>
      </c>
      <c r="BG79" s="99">
        <v>0</v>
      </c>
      <c r="BH79" s="99">
        <v>0</v>
      </c>
      <c r="BI79" s="99">
        <v>0</v>
      </c>
      <c r="BJ79" s="99">
        <v>0</v>
      </c>
      <c r="BK79" s="99">
        <v>0</v>
      </c>
      <c r="BL79" s="99">
        <v>0</v>
      </c>
      <c r="BM79" s="99">
        <v>0</v>
      </c>
      <c r="BN79" s="99">
        <v>0</v>
      </c>
      <c r="BO79" s="99">
        <v>0</v>
      </c>
      <c r="BP79" s="99">
        <v>0</v>
      </c>
      <c r="BQ79" s="99">
        <v>0</v>
      </c>
      <c r="BR79" s="99">
        <v>0</v>
      </c>
      <c r="BS79" s="99">
        <v>0</v>
      </c>
      <c r="BT79" s="99">
        <v>0</v>
      </c>
      <c r="BU79" s="99">
        <v>0</v>
      </c>
      <c r="BV79" s="99">
        <v>0</v>
      </c>
      <c r="BW79" s="99">
        <v>0</v>
      </c>
      <c r="BX79" s="99">
        <v>0</v>
      </c>
      <c r="BY79" s="99">
        <v>0</v>
      </c>
      <c r="BZ79" s="102">
        <v>0</v>
      </c>
      <c r="CA79" s="99">
        <v>0</v>
      </c>
      <c r="CB79" s="99">
        <v>0</v>
      </c>
      <c r="CC79" s="99">
        <v>0</v>
      </c>
      <c r="CD79" s="99">
        <v>0</v>
      </c>
      <c r="CE79" s="99">
        <v>0</v>
      </c>
      <c r="CF79" s="99">
        <v>0</v>
      </c>
      <c r="CG79" s="99">
        <v>0</v>
      </c>
      <c r="CH79" s="99">
        <v>0</v>
      </c>
      <c r="CI79" s="99">
        <v>0</v>
      </c>
      <c r="CJ79" s="99">
        <v>0</v>
      </c>
      <c r="CK79" s="99">
        <v>0</v>
      </c>
      <c r="CL79" s="99">
        <v>0</v>
      </c>
      <c r="CM79" s="99">
        <v>0</v>
      </c>
      <c r="CN79" s="99">
        <v>0</v>
      </c>
      <c r="CO79" s="99">
        <v>0</v>
      </c>
      <c r="CP79" s="99">
        <v>0</v>
      </c>
      <c r="CQ79" s="99">
        <v>0</v>
      </c>
      <c r="CR79" s="99">
        <v>0</v>
      </c>
      <c r="CS79" s="99">
        <v>0</v>
      </c>
      <c r="CT79" s="99">
        <v>0</v>
      </c>
      <c r="CU79" s="99">
        <v>0</v>
      </c>
      <c r="CV79" s="99">
        <v>0</v>
      </c>
      <c r="CW79" s="99">
        <v>0</v>
      </c>
      <c r="CX79" s="101">
        <v>0</v>
      </c>
      <c r="CY79" s="99">
        <v>0</v>
      </c>
      <c r="CZ79" s="101">
        <v>1150.48</v>
      </c>
      <c r="DA79" s="103">
        <f t="shared" si="2"/>
        <v>273462.37999999995</v>
      </c>
      <c r="DB79" s="104">
        <v>273462.36</v>
      </c>
      <c r="DC79" s="120">
        <f t="shared" si="3"/>
        <v>1.9999999960418791E-2</v>
      </c>
    </row>
    <row r="80" spans="2:107" ht="15.75" thickBot="1" x14ac:dyDescent="0.3">
      <c r="B80" s="298" t="s">
        <v>16</v>
      </c>
      <c r="C80" s="98">
        <v>71</v>
      </c>
      <c r="D80" s="99">
        <v>0</v>
      </c>
      <c r="E80" s="99">
        <v>0</v>
      </c>
      <c r="F80" s="99">
        <v>0</v>
      </c>
      <c r="G80" s="99">
        <v>0</v>
      </c>
      <c r="H80" s="99">
        <v>0</v>
      </c>
      <c r="I80" s="99">
        <v>0</v>
      </c>
      <c r="J80" s="99">
        <v>0</v>
      </c>
      <c r="K80" s="99">
        <v>0</v>
      </c>
      <c r="L80" s="99">
        <v>0</v>
      </c>
      <c r="M80" s="99">
        <v>0</v>
      </c>
      <c r="N80" s="99">
        <v>0</v>
      </c>
      <c r="O80" s="99">
        <v>0</v>
      </c>
      <c r="P80" s="99">
        <v>0</v>
      </c>
      <c r="Q80" s="99">
        <v>0</v>
      </c>
      <c r="R80" s="99">
        <v>0</v>
      </c>
      <c r="S80" s="99">
        <v>0</v>
      </c>
      <c r="T80" s="99">
        <v>0</v>
      </c>
      <c r="U80" s="101">
        <v>810.54</v>
      </c>
      <c r="V80" s="101">
        <v>23009.97</v>
      </c>
      <c r="W80" s="101">
        <v>16514.3</v>
      </c>
      <c r="X80" s="101">
        <v>3488.98</v>
      </c>
      <c r="Y80" s="101">
        <v>19264.009999999998</v>
      </c>
      <c r="Z80" s="101">
        <v>23430.23</v>
      </c>
      <c r="AA80" s="101">
        <v>6745.88</v>
      </c>
      <c r="AB80" s="101">
        <v>30632.67</v>
      </c>
      <c r="AC80" s="99">
        <v>0</v>
      </c>
      <c r="AD80" s="101">
        <v>8337.15</v>
      </c>
      <c r="AE80" s="101">
        <v>111.37</v>
      </c>
      <c r="AF80" s="101">
        <v>195.66</v>
      </c>
      <c r="AG80" s="101">
        <v>173.91</v>
      </c>
      <c r="AH80" s="101">
        <v>554.04999999999995</v>
      </c>
      <c r="AI80" s="101">
        <v>337.31</v>
      </c>
      <c r="AJ80" s="101">
        <v>1755.52</v>
      </c>
      <c r="AK80" s="101">
        <v>225.46</v>
      </c>
      <c r="AL80" s="101">
        <v>1865.46</v>
      </c>
      <c r="AM80" s="101">
        <v>1713.88</v>
      </c>
      <c r="AN80" s="101">
        <v>934.57</v>
      </c>
      <c r="AO80" s="101">
        <v>7376.43</v>
      </c>
      <c r="AP80" s="101">
        <v>4787.8900000000003</v>
      </c>
      <c r="AQ80" s="101">
        <v>163.99</v>
      </c>
      <c r="AR80" s="101">
        <v>6482.1</v>
      </c>
      <c r="AS80" s="101">
        <v>41219.040000000001</v>
      </c>
      <c r="AT80" s="101">
        <v>147.19999999999999</v>
      </c>
      <c r="AU80" s="101">
        <v>200.29</v>
      </c>
      <c r="AV80" s="101">
        <v>3818.03</v>
      </c>
      <c r="AW80" s="101">
        <v>17320.169999999998</v>
      </c>
      <c r="AX80" s="101">
        <v>4604.46</v>
      </c>
      <c r="AY80" s="101">
        <v>6377.44</v>
      </c>
      <c r="AZ80" s="101">
        <v>3093.43</v>
      </c>
      <c r="BA80" s="101">
        <v>1883.94</v>
      </c>
      <c r="BB80" s="101">
        <v>0</v>
      </c>
      <c r="BC80" s="101">
        <v>44695.33</v>
      </c>
      <c r="BD80" s="99">
        <v>0</v>
      </c>
      <c r="BE80" s="99">
        <v>0</v>
      </c>
      <c r="BF80" s="99">
        <v>0</v>
      </c>
      <c r="BG80" s="99">
        <v>0</v>
      </c>
      <c r="BH80" s="99">
        <v>0</v>
      </c>
      <c r="BI80" s="99">
        <v>0</v>
      </c>
      <c r="BJ80" s="99">
        <v>0</v>
      </c>
      <c r="BK80" s="99">
        <v>0</v>
      </c>
      <c r="BL80" s="99">
        <v>0</v>
      </c>
      <c r="BM80" s="99">
        <v>0</v>
      </c>
      <c r="BN80" s="99">
        <v>0</v>
      </c>
      <c r="BO80" s="99">
        <v>0</v>
      </c>
      <c r="BP80" s="99">
        <v>0</v>
      </c>
      <c r="BQ80" s="99">
        <v>0</v>
      </c>
      <c r="BR80" s="99">
        <v>0</v>
      </c>
      <c r="BS80" s="99">
        <v>0</v>
      </c>
      <c r="BT80" s="99">
        <v>0</v>
      </c>
      <c r="BU80" s="99">
        <v>0</v>
      </c>
      <c r="BV80" s="99">
        <v>0</v>
      </c>
      <c r="BW80" s="99">
        <v>0</v>
      </c>
      <c r="BX80" s="99">
        <v>0</v>
      </c>
      <c r="BY80" s="99">
        <v>0</v>
      </c>
      <c r="BZ80" s="102">
        <v>0</v>
      </c>
      <c r="CA80" s="99">
        <v>0</v>
      </c>
      <c r="CB80" s="99">
        <v>0</v>
      </c>
      <c r="CC80" s="99">
        <v>0</v>
      </c>
      <c r="CD80" s="99">
        <v>0</v>
      </c>
      <c r="CE80" s="99">
        <v>0</v>
      </c>
      <c r="CF80" s="99">
        <v>0</v>
      </c>
      <c r="CG80" s="99">
        <v>0</v>
      </c>
      <c r="CH80" s="99">
        <v>0</v>
      </c>
      <c r="CI80" s="99">
        <v>0</v>
      </c>
      <c r="CJ80" s="99">
        <v>0</v>
      </c>
      <c r="CK80" s="99">
        <v>0</v>
      </c>
      <c r="CL80" s="99">
        <v>0</v>
      </c>
      <c r="CM80" s="99">
        <v>0</v>
      </c>
      <c r="CN80" s="99">
        <v>0</v>
      </c>
      <c r="CO80" s="99">
        <v>0</v>
      </c>
      <c r="CP80" s="99">
        <v>0</v>
      </c>
      <c r="CQ80" s="99">
        <v>0</v>
      </c>
      <c r="CR80" s="99">
        <v>0</v>
      </c>
      <c r="CS80" s="99">
        <v>0</v>
      </c>
      <c r="CT80" s="99">
        <v>0</v>
      </c>
      <c r="CU80" s="99">
        <v>0</v>
      </c>
      <c r="CV80" s="99">
        <v>0</v>
      </c>
      <c r="CW80" s="99">
        <v>0</v>
      </c>
      <c r="CX80" s="101">
        <v>0</v>
      </c>
      <c r="CY80" s="99">
        <v>0</v>
      </c>
      <c r="CZ80" s="101">
        <v>53399.01</v>
      </c>
      <c r="DA80" s="103">
        <f t="shared" si="2"/>
        <v>335669.67</v>
      </c>
      <c r="DB80" s="104">
        <v>335669.63</v>
      </c>
      <c r="DC80" s="120">
        <f t="shared" si="3"/>
        <v>3.9999999979045242E-2</v>
      </c>
    </row>
    <row r="81" spans="2:107" ht="15.75" thickBot="1" x14ac:dyDescent="0.3">
      <c r="B81" s="298" t="s">
        <v>17</v>
      </c>
      <c r="C81" s="98">
        <v>72</v>
      </c>
      <c r="D81" s="99">
        <v>0</v>
      </c>
      <c r="E81" s="99">
        <v>0</v>
      </c>
      <c r="F81" s="99">
        <v>0</v>
      </c>
      <c r="G81" s="99">
        <v>0</v>
      </c>
      <c r="H81" s="99">
        <v>0</v>
      </c>
      <c r="I81" s="99">
        <v>0</v>
      </c>
      <c r="J81" s="99">
        <v>0</v>
      </c>
      <c r="K81" s="99">
        <v>0</v>
      </c>
      <c r="L81" s="99">
        <v>0</v>
      </c>
      <c r="M81" s="99">
        <v>0</v>
      </c>
      <c r="N81" s="99">
        <v>0</v>
      </c>
      <c r="O81" s="99">
        <v>0</v>
      </c>
      <c r="P81" s="99">
        <v>0</v>
      </c>
      <c r="Q81" s="99">
        <v>0</v>
      </c>
      <c r="R81" s="99">
        <v>0</v>
      </c>
      <c r="S81" s="99">
        <v>0</v>
      </c>
      <c r="T81" s="99">
        <v>0</v>
      </c>
      <c r="U81" s="101">
        <v>338.29</v>
      </c>
      <c r="V81" s="101">
        <v>9496.6</v>
      </c>
      <c r="W81" s="101">
        <v>6631.57</v>
      </c>
      <c r="X81" s="101">
        <v>1167.1300000000001</v>
      </c>
      <c r="Y81" s="101">
        <v>8854.44</v>
      </c>
      <c r="Z81" s="101">
        <v>9642.4500000000007</v>
      </c>
      <c r="AA81" s="101">
        <v>1771.28</v>
      </c>
      <c r="AB81" s="101">
        <v>16162.23</v>
      </c>
      <c r="AC81" s="99">
        <v>0</v>
      </c>
      <c r="AD81" s="101">
        <v>5898.94</v>
      </c>
      <c r="AE81" s="101">
        <v>1083.83</v>
      </c>
      <c r="AF81" s="101">
        <v>6672.16</v>
      </c>
      <c r="AG81" s="101">
        <v>718.35</v>
      </c>
      <c r="AH81" s="101">
        <v>496.06</v>
      </c>
      <c r="AI81" s="101">
        <v>885.37</v>
      </c>
      <c r="AJ81" s="101">
        <v>1975.05</v>
      </c>
      <c r="AK81" s="101">
        <v>531.51</v>
      </c>
      <c r="AL81" s="101">
        <v>8372.83</v>
      </c>
      <c r="AM81" s="101">
        <v>4855.1899999999996</v>
      </c>
      <c r="AN81" s="101">
        <v>2695.33</v>
      </c>
      <c r="AO81" s="101">
        <v>13328.76</v>
      </c>
      <c r="AP81" s="101">
        <v>8516.67</v>
      </c>
      <c r="AQ81" s="101">
        <v>1020.39</v>
      </c>
      <c r="AR81" s="101">
        <v>12036.86</v>
      </c>
      <c r="AS81" s="101">
        <v>62193.25</v>
      </c>
      <c r="AT81" s="101">
        <v>779.3</v>
      </c>
      <c r="AU81" s="101">
        <v>101.07</v>
      </c>
      <c r="AV81" s="101">
        <v>5893.56</v>
      </c>
      <c r="AW81" s="101">
        <v>8219.77</v>
      </c>
      <c r="AX81" s="101">
        <v>52440.61</v>
      </c>
      <c r="AY81" s="101">
        <v>9727.7999999999993</v>
      </c>
      <c r="AZ81" s="101">
        <v>2647.63</v>
      </c>
      <c r="BA81" s="101">
        <v>1764.89</v>
      </c>
      <c r="BB81" s="101">
        <v>0</v>
      </c>
      <c r="BC81" s="101">
        <v>0</v>
      </c>
      <c r="BD81" s="99">
        <v>0</v>
      </c>
      <c r="BE81" s="99">
        <v>0</v>
      </c>
      <c r="BF81" s="99">
        <v>0</v>
      </c>
      <c r="BG81" s="99">
        <v>0</v>
      </c>
      <c r="BH81" s="99">
        <v>0</v>
      </c>
      <c r="BI81" s="99">
        <v>0</v>
      </c>
      <c r="BJ81" s="99">
        <v>0</v>
      </c>
      <c r="BK81" s="99">
        <v>0</v>
      </c>
      <c r="BL81" s="99">
        <v>0</v>
      </c>
      <c r="BM81" s="99">
        <v>0</v>
      </c>
      <c r="BN81" s="99">
        <v>0</v>
      </c>
      <c r="BO81" s="99">
        <v>0</v>
      </c>
      <c r="BP81" s="99">
        <v>0</v>
      </c>
      <c r="BQ81" s="99">
        <v>0</v>
      </c>
      <c r="BR81" s="99">
        <v>0</v>
      </c>
      <c r="BS81" s="99">
        <v>0</v>
      </c>
      <c r="BT81" s="99">
        <v>0</v>
      </c>
      <c r="BU81" s="99">
        <v>0</v>
      </c>
      <c r="BV81" s="99">
        <v>0</v>
      </c>
      <c r="BW81" s="99">
        <v>0</v>
      </c>
      <c r="BX81" s="99">
        <v>0</v>
      </c>
      <c r="BY81" s="99">
        <v>0</v>
      </c>
      <c r="BZ81" s="102">
        <v>0</v>
      </c>
      <c r="CA81" s="99">
        <v>0</v>
      </c>
      <c r="CB81" s="99">
        <v>0</v>
      </c>
      <c r="CC81" s="99">
        <v>0</v>
      </c>
      <c r="CD81" s="99">
        <v>0</v>
      </c>
      <c r="CE81" s="99">
        <v>0</v>
      </c>
      <c r="CF81" s="99">
        <v>0</v>
      </c>
      <c r="CG81" s="99">
        <v>0</v>
      </c>
      <c r="CH81" s="99">
        <v>0</v>
      </c>
      <c r="CI81" s="99">
        <v>0</v>
      </c>
      <c r="CJ81" s="99">
        <v>0</v>
      </c>
      <c r="CK81" s="99">
        <v>0</v>
      </c>
      <c r="CL81" s="99">
        <v>0</v>
      </c>
      <c r="CM81" s="99">
        <v>0</v>
      </c>
      <c r="CN81" s="99">
        <v>0</v>
      </c>
      <c r="CO81" s="99">
        <v>0</v>
      </c>
      <c r="CP81" s="99">
        <v>0</v>
      </c>
      <c r="CQ81" s="99">
        <v>0</v>
      </c>
      <c r="CR81" s="99">
        <v>0</v>
      </c>
      <c r="CS81" s="99">
        <v>0</v>
      </c>
      <c r="CT81" s="99">
        <v>0</v>
      </c>
      <c r="CU81" s="99">
        <v>0</v>
      </c>
      <c r="CV81" s="99">
        <v>0</v>
      </c>
      <c r="CW81" s="99">
        <v>0</v>
      </c>
      <c r="CX81" s="101">
        <v>0</v>
      </c>
      <c r="CY81" s="99">
        <v>0</v>
      </c>
      <c r="CZ81" s="101">
        <v>3776.96</v>
      </c>
      <c r="DA81" s="103">
        <f t="shared" si="2"/>
        <v>270696.13</v>
      </c>
      <c r="DB81" s="104">
        <v>270696.09999999998</v>
      </c>
      <c r="DC81" s="120">
        <f t="shared" si="3"/>
        <v>3.0000000027939677E-2</v>
      </c>
    </row>
    <row r="82" spans="2:107" ht="15.75" thickBot="1" x14ac:dyDescent="0.3">
      <c r="B82" s="298" t="s">
        <v>18</v>
      </c>
      <c r="C82" s="98">
        <v>73</v>
      </c>
      <c r="D82" s="99">
        <v>0</v>
      </c>
      <c r="E82" s="99">
        <v>0</v>
      </c>
      <c r="F82" s="99">
        <v>0</v>
      </c>
      <c r="G82" s="99">
        <v>0</v>
      </c>
      <c r="H82" s="99">
        <v>0</v>
      </c>
      <c r="I82" s="99">
        <v>0</v>
      </c>
      <c r="J82" s="99">
        <v>0</v>
      </c>
      <c r="K82" s="99">
        <v>0</v>
      </c>
      <c r="L82" s="99">
        <v>0</v>
      </c>
      <c r="M82" s="99">
        <v>0</v>
      </c>
      <c r="N82" s="99">
        <v>0</v>
      </c>
      <c r="O82" s="99">
        <v>0</v>
      </c>
      <c r="P82" s="99">
        <v>0</v>
      </c>
      <c r="Q82" s="99">
        <v>0</v>
      </c>
      <c r="R82" s="99">
        <v>0</v>
      </c>
      <c r="S82" s="99">
        <v>0</v>
      </c>
      <c r="T82" s="99">
        <v>0</v>
      </c>
      <c r="U82" s="101">
        <v>3593.71</v>
      </c>
      <c r="V82" s="101">
        <v>12802.26</v>
      </c>
      <c r="W82" s="101">
        <v>15860.82</v>
      </c>
      <c r="X82" s="101">
        <v>2689.62</v>
      </c>
      <c r="Y82" s="101">
        <v>11077.76</v>
      </c>
      <c r="Z82" s="101">
        <v>26373.09</v>
      </c>
      <c r="AA82" s="101">
        <v>5023.6899999999996</v>
      </c>
      <c r="AB82" s="101">
        <v>21814.89</v>
      </c>
      <c r="AC82" s="99">
        <v>0</v>
      </c>
      <c r="AD82" s="101">
        <v>2574.94</v>
      </c>
      <c r="AE82" s="101">
        <v>676.92</v>
      </c>
      <c r="AF82" s="101">
        <v>529.11</v>
      </c>
      <c r="AG82" s="101">
        <v>278.77</v>
      </c>
      <c r="AH82" s="101">
        <v>348.69</v>
      </c>
      <c r="AI82" s="101">
        <v>62.69</v>
      </c>
      <c r="AJ82" s="101">
        <v>1774.12</v>
      </c>
      <c r="AK82" s="101">
        <v>985.32</v>
      </c>
      <c r="AL82" s="101">
        <v>2734.47</v>
      </c>
      <c r="AM82" s="101">
        <v>1686.96</v>
      </c>
      <c r="AN82" s="101">
        <v>1232.8499999999999</v>
      </c>
      <c r="AO82" s="101">
        <v>16011.7</v>
      </c>
      <c r="AP82" s="101">
        <v>3290.79</v>
      </c>
      <c r="AQ82" s="101">
        <v>1499.2</v>
      </c>
      <c r="AR82" s="101">
        <v>27213.040000000001</v>
      </c>
      <c r="AS82" s="101">
        <v>83951.62</v>
      </c>
      <c r="AT82" s="101">
        <v>723.77</v>
      </c>
      <c r="AU82" s="101">
        <v>241.74</v>
      </c>
      <c r="AV82" s="101">
        <v>3826.71</v>
      </c>
      <c r="AW82" s="101">
        <v>6067.08</v>
      </c>
      <c r="AX82" s="101">
        <v>6607.43</v>
      </c>
      <c r="AY82" s="101">
        <v>5051.38</v>
      </c>
      <c r="AZ82" s="101">
        <v>6812.95</v>
      </c>
      <c r="BA82" s="101">
        <v>6115.34</v>
      </c>
      <c r="BB82" s="101">
        <v>0</v>
      </c>
      <c r="BC82" s="101">
        <v>0</v>
      </c>
      <c r="BD82" s="99">
        <v>0</v>
      </c>
      <c r="BE82" s="99">
        <v>0</v>
      </c>
      <c r="BF82" s="99">
        <v>0</v>
      </c>
      <c r="BG82" s="99">
        <v>0</v>
      </c>
      <c r="BH82" s="99">
        <v>0</v>
      </c>
      <c r="BI82" s="99">
        <v>0</v>
      </c>
      <c r="BJ82" s="99">
        <v>0</v>
      </c>
      <c r="BK82" s="99">
        <v>0</v>
      </c>
      <c r="BL82" s="99">
        <v>0</v>
      </c>
      <c r="BM82" s="99">
        <v>0</v>
      </c>
      <c r="BN82" s="99">
        <v>0</v>
      </c>
      <c r="BO82" s="99">
        <v>0</v>
      </c>
      <c r="BP82" s="99">
        <v>0</v>
      </c>
      <c r="BQ82" s="99">
        <v>0</v>
      </c>
      <c r="BR82" s="99">
        <v>0</v>
      </c>
      <c r="BS82" s="99">
        <v>0</v>
      </c>
      <c r="BT82" s="99">
        <v>0</v>
      </c>
      <c r="BU82" s="99">
        <v>0</v>
      </c>
      <c r="BV82" s="99">
        <v>0</v>
      </c>
      <c r="BW82" s="99">
        <v>0</v>
      </c>
      <c r="BX82" s="99">
        <v>0</v>
      </c>
      <c r="BY82" s="99">
        <v>0</v>
      </c>
      <c r="BZ82" s="102">
        <v>0</v>
      </c>
      <c r="CA82" s="99">
        <v>0</v>
      </c>
      <c r="CB82" s="99">
        <v>0</v>
      </c>
      <c r="CC82" s="99">
        <v>0</v>
      </c>
      <c r="CD82" s="99">
        <v>0</v>
      </c>
      <c r="CE82" s="99">
        <v>0</v>
      </c>
      <c r="CF82" s="99">
        <v>0</v>
      </c>
      <c r="CG82" s="99">
        <v>0</v>
      </c>
      <c r="CH82" s="99">
        <v>0</v>
      </c>
      <c r="CI82" s="99">
        <v>0</v>
      </c>
      <c r="CJ82" s="99">
        <v>0</v>
      </c>
      <c r="CK82" s="99">
        <v>0</v>
      </c>
      <c r="CL82" s="99">
        <v>0</v>
      </c>
      <c r="CM82" s="99">
        <v>0</v>
      </c>
      <c r="CN82" s="99">
        <v>0</v>
      </c>
      <c r="CO82" s="99">
        <v>0</v>
      </c>
      <c r="CP82" s="99">
        <v>0</v>
      </c>
      <c r="CQ82" s="99">
        <v>0</v>
      </c>
      <c r="CR82" s="99">
        <v>0</v>
      </c>
      <c r="CS82" s="99">
        <v>0</v>
      </c>
      <c r="CT82" s="99">
        <v>0</v>
      </c>
      <c r="CU82" s="99">
        <v>0</v>
      </c>
      <c r="CV82" s="99">
        <v>0</v>
      </c>
      <c r="CW82" s="99">
        <v>0</v>
      </c>
      <c r="CX82" s="101">
        <v>2445.9899999999998</v>
      </c>
      <c r="CY82" s="99">
        <v>0</v>
      </c>
      <c r="CZ82" s="101">
        <v>13954.04</v>
      </c>
      <c r="DA82" s="103">
        <f t="shared" si="2"/>
        <v>295933.46000000002</v>
      </c>
      <c r="DB82" s="104">
        <v>295933.46999999997</v>
      </c>
      <c r="DC82" s="120">
        <f t="shared" si="3"/>
        <v>-9.9999999511055648E-3</v>
      </c>
    </row>
    <row r="83" spans="2:107" ht="15.75" thickBot="1" x14ac:dyDescent="0.3">
      <c r="B83" s="298" t="s">
        <v>19</v>
      </c>
      <c r="C83" s="98">
        <v>74</v>
      </c>
      <c r="D83" s="99">
        <v>0</v>
      </c>
      <c r="E83" s="99">
        <v>0</v>
      </c>
      <c r="F83" s="99">
        <v>0</v>
      </c>
      <c r="G83" s="99">
        <v>0</v>
      </c>
      <c r="H83" s="99">
        <v>0</v>
      </c>
      <c r="I83" s="99">
        <v>0</v>
      </c>
      <c r="J83" s="99">
        <v>0</v>
      </c>
      <c r="K83" s="99">
        <v>0</v>
      </c>
      <c r="L83" s="99">
        <v>0</v>
      </c>
      <c r="M83" s="99">
        <v>0</v>
      </c>
      <c r="N83" s="99">
        <v>0</v>
      </c>
      <c r="O83" s="99">
        <v>0</v>
      </c>
      <c r="P83" s="99">
        <v>0</v>
      </c>
      <c r="Q83" s="99">
        <v>0</v>
      </c>
      <c r="R83" s="99">
        <v>0</v>
      </c>
      <c r="S83" s="99">
        <v>0</v>
      </c>
      <c r="T83" s="99">
        <v>0</v>
      </c>
      <c r="U83" s="101">
        <v>18876.97</v>
      </c>
      <c r="V83" s="101">
        <v>51310.9</v>
      </c>
      <c r="W83" s="101">
        <v>42060.11</v>
      </c>
      <c r="X83" s="101">
        <v>14138.14</v>
      </c>
      <c r="Y83" s="101">
        <v>21060.98</v>
      </c>
      <c r="Z83" s="101">
        <v>61299.16</v>
      </c>
      <c r="AA83" s="101">
        <v>10516.03</v>
      </c>
      <c r="AB83" s="101">
        <v>46055.58</v>
      </c>
      <c r="AC83" s="99">
        <v>0</v>
      </c>
      <c r="AD83" s="101">
        <v>176515.16</v>
      </c>
      <c r="AE83" s="101">
        <v>0</v>
      </c>
      <c r="AF83" s="101">
        <v>0</v>
      </c>
      <c r="AG83" s="101">
        <v>0</v>
      </c>
      <c r="AH83" s="101">
        <v>0</v>
      </c>
      <c r="AI83" s="101">
        <v>0</v>
      </c>
      <c r="AJ83" s="101">
        <v>0</v>
      </c>
      <c r="AK83" s="101">
        <v>0</v>
      </c>
      <c r="AL83" s="101">
        <v>3888.1</v>
      </c>
      <c r="AM83" s="101">
        <v>702.83</v>
      </c>
      <c r="AN83" s="101">
        <v>622.12</v>
      </c>
      <c r="AO83" s="101">
        <v>2843.84</v>
      </c>
      <c r="AP83" s="101">
        <v>3422.74</v>
      </c>
      <c r="AQ83" s="101">
        <v>28.27</v>
      </c>
      <c r="AR83" s="101">
        <v>0</v>
      </c>
      <c r="AS83" s="101">
        <v>1024.17</v>
      </c>
      <c r="AT83" s="101">
        <v>200.97</v>
      </c>
      <c r="AU83" s="101">
        <v>241.59</v>
      </c>
      <c r="AV83" s="101">
        <v>2.68</v>
      </c>
      <c r="AW83" s="101">
        <v>1924.4</v>
      </c>
      <c r="AX83" s="101">
        <v>1863.25</v>
      </c>
      <c r="AY83" s="101">
        <v>3189.42</v>
      </c>
      <c r="AZ83" s="101">
        <v>9828.0400000000009</v>
      </c>
      <c r="BA83" s="101">
        <v>1741.79</v>
      </c>
      <c r="BB83" s="101">
        <v>0</v>
      </c>
      <c r="BC83" s="101">
        <v>0</v>
      </c>
      <c r="BD83" s="99">
        <v>0</v>
      </c>
      <c r="BE83" s="99">
        <v>0</v>
      </c>
      <c r="BF83" s="99">
        <v>0</v>
      </c>
      <c r="BG83" s="99">
        <v>0</v>
      </c>
      <c r="BH83" s="99">
        <v>0</v>
      </c>
      <c r="BI83" s="99">
        <v>0</v>
      </c>
      <c r="BJ83" s="99">
        <v>0</v>
      </c>
      <c r="BK83" s="99">
        <v>0</v>
      </c>
      <c r="BL83" s="99">
        <v>0</v>
      </c>
      <c r="BM83" s="99">
        <v>0</v>
      </c>
      <c r="BN83" s="99">
        <v>0</v>
      </c>
      <c r="BO83" s="99">
        <v>0</v>
      </c>
      <c r="BP83" s="99">
        <v>0</v>
      </c>
      <c r="BQ83" s="99">
        <v>0</v>
      </c>
      <c r="BR83" s="99">
        <v>0</v>
      </c>
      <c r="BS83" s="99">
        <v>0</v>
      </c>
      <c r="BT83" s="99">
        <v>0</v>
      </c>
      <c r="BU83" s="99">
        <v>0</v>
      </c>
      <c r="BV83" s="99">
        <v>0</v>
      </c>
      <c r="BW83" s="99">
        <v>0</v>
      </c>
      <c r="BX83" s="99">
        <v>0</v>
      </c>
      <c r="BY83" s="99">
        <v>0</v>
      </c>
      <c r="BZ83" s="102">
        <v>0</v>
      </c>
      <c r="CA83" s="99">
        <v>0</v>
      </c>
      <c r="CB83" s="99">
        <v>0</v>
      </c>
      <c r="CC83" s="99">
        <v>0</v>
      </c>
      <c r="CD83" s="99">
        <v>0</v>
      </c>
      <c r="CE83" s="99">
        <v>0</v>
      </c>
      <c r="CF83" s="99">
        <v>0</v>
      </c>
      <c r="CG83" s="99">
        <v>0</v>
      </c>
      <c r="CH83" s="99">
        <v>0</v>
      </c>
      <c r="CI83" s="99">
        <v>0</v>
      </c>
      <c r="CJ83" s="99">
        <v>0</v>
      </c>
      <c r="CK83" s="99">
        <v>0</v>
      </c>
      <c r="CL83" s="99">
        <v>0</v>
      </c>
      <c r="CM83" s="99">
        <v>0</v>
      </c>
      <c r="CN83" s="99">
        <v>0</v>
      </c>
      <c r="CO83" s="99">
        <v>0</v>
      </c>
      <c r="CP83" s="99">
        <v>0</v>
      </c>
      <c r="CQ83" s="99">
        <v>0</v>
      </c>
      <c r="CR83" s="99">
        <v>0</v>
      </c>
      <c r="CS83" s="99">
        <v>0</v>
      </c>
      <c r="CT83" s="99">
        <v>0</v>
      </c>
      <c r="CU83" s="99">
        <v>0</v>
      </c>
      <c r="CV83" s="99">
        <v>0</v>
      </c>
      <c r="CW83" s="99">
        <v>0</v>
      </c>
      <c r="CX83" s="101">
        <v>1803.51</v>
      </c>
      <c r="CY83" s="99">
        <v>0</v>
      </c>
      <c r="CZ83" s="101">
        <v>21556.35</v>
      </c>
      <c r="DA83" s="103">
        <f t="shared" si="2"/>
        <v>496717.1</v>
      </c>
      <c r="DB83" s="104">
        <v>496717.10000000003</v>
      </c>
      <c r="DC83" s="120">
        <f t="shared" si="3"/>
        <v>0</v>
      </c>
    </row>
    <row r="84" spans="2:107" ht="15.75" thickBot="1" x14ac:dyDescent="0.3">
      <c r="B84" s="298" t="s">
        <v>20</v>
      </c>
      <c r="C84" s="98">
        <v>75</v>
      </c>
      <c r="D84" s="99">
        <v>0</v>
      </c>
      <c r="E84" s="99">
        <v>0</v>
      </c>
      <c r="F84" s="99">
        <v>0</v>
      </c>
      <c r="G84" s="99">
        <v>0</v>
      </c>
      <c r="H84" s="99">
        <v>0</v>
      </c>
      <c r="I84" s="99">
        <v>0</v>
      </c>
      <c r="J84" s="99">
        <v>0</v>
      </c>
      <c r="K84" s="99">
        <v>0</v>
      </c>
      <c r="L84" s="99">
        <v>0</v>
      </c>
      <c r="M84" s="99">
        <v>0</v>
      </c>
      <c r="N84" s="99">
        <v>0</v>
      </c>
      <c r="O84" s="99">
        <v>0</v>
      </c>
      <c r="P84" s="99">
        <v>0</v>
      </c>
      <c r="Q84" s="99">
        <v>0</v>
      </c>
      <c r="R84" s="99">
        <v>0</v>
      </c>
      <c r="S84" s="99">
        <v>0</v>
      </c>
      <c r="T84" s="99">
        <v>0</v>
      </c>
      <c r="U84" s="101">
        <v>3921.47</v>
      </c>
      <c r="V84" s="101">
        <v>16717.22</v>
      </c>
      <c r="W84" s="101">
        <v>15698.96</v>
      </c>
      <c r="X84" s="101">
        <v>3524.78</v>
      </c>
      <c r="Y84" s="101">
        <v>11847.39</v>
      </c>
      <c r="Z84" s="101">
        <v>26162.41</v>
      </c>
      <c r="AA84" s="101">
        <v>5711.9</v>
      </c>
      <c r="AB84" s="101">
        <v>30697.41</v>
      </c>
      <c r="AC84" s="99">
        <v>0</v>
      </c>
      <c r="AD84" s="101">
        <v>15430.48</v>
      </c>
      <c r="AE84" s="101">
        <v>762.51</v>
      </c>
      <c r="AF84" s="101">
        <v>2718.46</v>
      </c>
      <c r="AG84" s="101">
        <v>520.35</v>
      </c>
      <c r="AH84" s="101">
        <v>763.71</v>
      </c>
      <c r="AI84" s="101">
        <v>86.09</v>
      </c>
      <c r="AJ84" s="101">
        <v>3742.47</v>
      </c>
      <c r="AK84" s="101">
        <v>1852.71</v>
      </c>
      <c r="AL84" s="101">
        <v>2577.7600000000002</v>
      </c>
      <c r="AM84" s="101">
        <v>1237.3</v>
      </c>
      <c r="AN84" s="101">
        <v>1434.02</v>
      </c>
      <c r="AO84" s="101">
        <v>8636.2099999999991</v>
      </c>
      <c r="AP84" s="101">
        <v>3535.88</v>
      </c>
      <c r="AQ84" s="101">
        <v>159.30000000000001</v>
      </c>
      <c r="AR84" s="101">
        <v>6330.45</v>
      </c>
      <c r="AS84" s="101">
        <v>27802.69</v>
      </c>
      <c r="AT84" s="101">
        <v>130.86000000000001</v>
      </c>
      <c r="AU84" s="101">
        <v>16.7</v>
      </c>
      <c r="AV84" s="101">
        <v>50202.14</v>
      </c>
      <c r="AW84" s="101">
        <v>4172.3100000000004</v>
      </c>
      <c r="AX84" s="101">
        <v>5611.37</v>
      </c>
      <c r="AY84" s="101">
        <v>14555.55</v>
      </c>
      <c r="AZ84" s="101">
        <v>3050.11</v>
      </c>
      <c r="BA84" s="101">
        <v>1747.31</v>
      </c>
      <c r="BB84" s="101">
        <v>0</v>
      </c>
      <c r="BC84" s="101">
        <v>0</v>
      </c>
      <c r="BD84" s="99">
        <v>0</v>
      </c>
      <c r="BE84" s="99">
        <v>0</v>
      </c>
      <c r="BF84" s="99">
        <v>0</v>
      </c>
      <c r="BG84" s="99">
        <v>0</v>
      </c>
      <c r="BH84" s="99">
        <v>0</v>
      </c>
      <c r="BI84" s="99">
        <v>0</v>
      </c>
      <c r="BJ84" s="99">
        <v>0</v>
      </c>
      <c r="BK84" s="99">
        <v>0</v>
      </c>
      <c r="BL84" s="99">
        <v>0</v>
      </c>
      <c r="BM84" s="99">
        <v>0</v>
      </c>
      <c r="BN84" s="99">
        <v>0</v>
      </c>
      <c r="BO84" s="99">
        <v>0</v>
      </c>
      <c r="BP84" s="99">
        <v>0</v>
      </c>
      <c r="BQ84" s="99">
        <v>0</v>
      </c>
      <c r="BR84" s="99">
        <v>0</v>
      </c>
      <c r="BS84" s="99">
        <v>0</v>
      </c>
      <c r="BT84" s="99">
        <v>0</v>
      </c>
      <c r="BU84" s="99">
        <v>0</v>
      </c>
      <c r="BV84" s="99">
        <v>0</v>
      </c>
      <c r="BW84" s="99">
        <v>0</v>
      </c>
      <c r="BX84" s="99">
        <v>0</v>
      </c>
      <c r="BY84" s="99">
        <v>0</v>
      </c>
      <c r="BZ84" s="102">
        <v>0</v>
      </c>
      <c r="CA84" s="99">
        <v>0</v>
      </c>
      <c r="CB84" s="99">
        <v>0</v>
      </c>
      <c r="CC84" s="99">
        <v>0</v>
      </c>
      <c r="CD84" s="99">
        <v>0</v>
      </c>
      <c r="CE84" s="99">
        <v>0</v>
      </c>
      <c r="CF84" s="99">
        <v>0</v>
      </c>
      <c r="CG84" s="99">
        <v>0</v>
      </c>
      <c r="CH84" s="99">
        <v>0</v>
      </c>
      <c r="CI84" s="99">
        <v>0</v>
      </c>
      <c r="CJ84" s="99">
        <v>0</v>
      </c>
      <c r="CK84" s="99">
        <v>0</v>
      </c>
      <c r="CL84" s="99">
        <v>0</v>
      </c>
      <c r="CM84" s="99">
        <v>0</v>
      </c>
      <c r="CN84" s="99">
        <v>0</v>
      </c>
      <c r="CO84" s="99">
        <v>0</v>
      </c>
      <c r="CP84" s="99">
        <v>0</v>
      </c>
      <c r="CQ84" s="99">
        <v>0</v>
      </c>
      <c r="CR84" s="99">
        <v>0</v>
      </c>
      <c r="CS84" s="99">
        <v>0</v>
      </c>
      <c r="CT84" s="99">
        <v>0</v>
      </c>
      <c r="CU84" s="99">
        <v>0</v>
      </c>
      <c r="CV84" s="99">
        <v>0</v>
      </c>
      <c r="CW84" s="99">
        <v>0</v>
      </c>
      <c r="CX84" s="101">
        <v>13907.4</v>
      </c>
      <c r="CY84" s="99">
        <v>0</v>
      </c>
      <c r="CZ84" s="101">
        <v>974.16</v>
      </c>
      <c r="DA84" s="103">
        <f t="shared" si="2"/>
        <v>286239.83999999991</v>
      </c>
      <c r="DB84" s="104">
        <v>286239.83999999991</v>
      </c>
      <c r="DC84" s="120">
        <f t="shared" si="3"/>
        <v>0</v>
      </c>
    </row>
    <row r="85" spans="2:107" ht="15.75" thickBot="1" x14ac:dyDescent="0.3">
      <c r="B85" s="298" t="s">
        <v>51</v>
      </c>
      <c r="C85" s="98">
        <v>76</v>
      </c>
      <c r="D85" s="99">
        <v>0</v>
      </c>
      <c r="E85" s="99">
        <v>0</v>
      </c>
      <c r="F85" s="99">
        <v>0</v>
      </c>
      <c r="G85" s="99">
        <v>0</v>
      </c>
      <c r="H85" s="99">
        <v>0</v>
      </c>
      <c r="I85" s="99">
        <v>0</v>
      </c>
      <c r="J85" s="99">
        <v>0</v>
      </c>
      <c r="K85" s="99">
        <v>0</v>
      </c>
      <c r="L85" s="99">
        <v>0</v>
      </c>
      <c r="M85" s="99">
        <v>0</v>
      </c>
      <c r="N85" s="99">
        <v>0</v>
      </c>
      <c r="O85" s="99">
        <v>0</v>
      </c>
      <c r="P85" s="99">
        <v>0</v>
      </c>
      <c r="Q85" s="99">
        <v>0</v>
      </c>
      <c r="R85" s="99">
        <v>0</v>
      </c>
      <c r="S85" s="99">
        <v>0</v>
      </c>
      <c r="T85" s="99">
        <v>0</v>
      </c>
      <c r="U85" s="101">
        <v>232.21</v>
      </c>
      <c r="V85" s="101">
        <v>2302.35</v>
      </c>
      <c r="W85" s="101">
        <v>724.57</v>
      </c>
      <c r="X85" s="101">
        <v>1269.75</v>
      </c>
      <c r="Y85" s="101">
        <v>2079.0100000000002</v>
      </c>
      <c r="Z85" s="101">
        <v>866.15</v>
      </c>
      <c r="AA85" s="101">
        <v>1465.17</v>
      </c>
      <c r="AB85" s="101">
        <v>3499.98</v>
      </c>
      <c r="AC85" s="99">
        <v>0</v>
      </c>
      <c r="AD85" s="101">
        <v>0</v>
      </c>
      <c r="AE85" s="101">
        <v>323.70999999999998</v>
      </c>
      <c r="AF85" s="101">
        <v>0</v>
      </c>
      <c r="AG85" s="101">
        <v>3.78</v>
      </c>
      <c r="AH85" s="101">
        <v>0</v>
      </c>
      <c r="AI85" s="101">
        <v>0</v>
      </c>
      <c r="AJ85" s="101">
        <v>0</v>
      </c>
      <c r="AK85" s="101">
        <v>0</v>
      </c>
      <c r="AL85" s="101">
        <v>29065.13</v>
      </c>
      <c r="AM85" s="101">
        <v>0</v>
      </c>
      <c r="AN85" s="101">
        <v>0</v>
      </c>
      <c r="AO85" s="101">
        <v>0</v>
      </c>
      <c r="AP85" s="101">
        <v>7.03</v>
      </c>
      <c r="AQ85" s="101">
        <v>0</v>
      </c>
      <c r="AR85" s="101">
        <v>0</v>
      </c>
      <c r="AS85" s="101">
        <v>0</v>
      </c>
      <c r="AT85" s="101">
        <v>199.2</v>
      </c>
      <c r="AU85" s="101">
        <v>15.27</v>
      </c>
      <c r="AV85" s="101">
        <v>0</v>
      </c>
      <c r="AW85" s="101">
        <v>0</v>
      </c>
      <c r="AX85" s="101">
        <v>0</v>
      </c>
      <c r="AY85" s="101">
        <v>0</v>
      </c>
      <c r="AZ85" s="101">
        <v>53.6</v>
      </c>
      <c r="BA85" s="101">
        <v>0</v>
      </c>
      <c r="BB85" s="101">
        <v>0</v>
      </c>
      <c r="BC85" s="101">
        <v>0</v>
      </c>
      <c r="BD85" s="99">
        <v>0</v>
      </c>
      <c r="BE85" s="99">
        <v>0</v>
      </c>
      <c r="BF85" s="99">
        <v>0</v>
      </c>
      <c r="BG85" s="99">
        <v>0</v>
      </c>
      <c r="BH85" s="99">
        <v>0</v>
      </c>
      <c r="BI85" s="99">
        <v>0</v>
      </c>
      <c r="BJ85" s="99">
        <v>0</v>
      </c>
      <c r="BK85" s="99">
        <v>0</v>
      </c>
      <c r="BL85" s="99">
        <v>0</v>
      </c>
      <c r="BM85" s="99">
        <v>0</v>
      </c>
      <c r="BN85" s="99">
        <v>0</v>
      </c>
      <c r="BO85" s="99">
        <v>0</v>
      </c>
      <c r="BP85" s="99">
        <v>0</v>
      </c>
      <c r="BQ85" s="99">
        <v>0</v>
      </c>
      <c r="BR85" s="99">
        <v>0</v>
      </c>
      <c r="BS85" s="99">
        <v>0</v>
      </c>
      <c r="BT85" s="99">
        <v>0</v>
      </c>
      <c r="BU85" s="99">
        <v>0</v>
      </c>
      <c r="BV85" s="99">
        <v>0</v>
      </c>
      <c r="BW85" s="99">
        <v>0</v>
      </c>
      <c r="BX85" s="99">
        <v>0</v>
      </c>
      <c r="BY85" s="99">
        <v>0</v>
      </c>
      <c r="BZ85" s="102">
        <v>0</v>
      </c>
      <c r="CA85" s="99">
        <v>0</v>
      </c>
      <c r="CB85" s="99">
        <v>0</v>
      </c>
      <c r="CC85" s="99">
        <v>0</v>
      </c>
      <c r="CD85" s="99">
        <v>0</v>
      </c>
      <c r="CE85" s="99">
        <v>0</v>
      </c>
      <c r="CF85" s="99">
        <v>0</v>
      </c>
      <c r="CG85" s="99">
        <v>0</v>
      </c>
      <c r="CH85" s="99">
        <v>0</v>
      </c>
      <c r="CI85" s="99">
        <v>0</v>
      </c>
      <c r="CJ85" s="99">
        <v>0</v>
      </c>
      <c r="CK85" s="99">
        <v>0</v>
      </c>
      <c r="CL85" s="99">
        <v>0</v>
      </c>
      <c r="CM85" s="99">
        <v>0</v>
      </c>
      <c r="CN85" s="99">
        <v>0</v>
      </c>
      <c r="CO85" s="99">
        <v>0</v>
      </c>
      <c r="CP85" s="99">
        <v>0</v>
      </c>
      <c r="CQ85" s="99">
        <v>0</v>
      </c>
      <c r="CR85" s="99">
        <v>0</v>
      </c>
      <c r="CS85" s="99">
        <v>0</v>
      </c>
      <c r="CT85" s="99">
        <v>0</v>
      </c>
      <c r="CU85" s="99">
        <v>0</v>
      </c>
      <c r="CV85" s="99">
        <v>0</v>
      </c>
      <c r="CW85" s="99">
        <v>0</v>
      </c>
      <c r="CX85" s="101">
        <v>4080.71</v>
      </c>
      <c r="CY85" s="101">
        <v>0</v>
      </c>
      <c r="CZ85" s="99">
        <v>0</v>
      </c>
      <c r="DA85" s="103">
        <f t="shared" si="2"/>
        <v>46187.619999999988</v>
      </c>
      <c r="DB85" s="104">
        <v>46187.609999999993</v>
      </c>
      <c r="DC85" s="120">
        <f t="shared" si="3"/>
        <v>9.9999999947613105E-3</v>
      </c>
    </row>
    <row r="86" spans="2:107" ht="15.75" thickBot="1" x14ac:dyDescent="0.3">
      <c r="B86" s="298" t="s">
        <v>52</v>
      </c>
      <c r="C86" s="98">
        <v>77</v>
      </c>
      <c r="D86" s="99">
        <v>0</v>
      </c>
      <c r="E86" s="99">
        <v>0</v>
      </c>
      <c r="F86" s="99">
        <v>0</v>
      </c>
      <c r="G86" s="99">
        <v>0</v>
      </c>
      <c r="H86" s="99">
        <v>0</v>
      </c>
      <c r="I86" s="99">
        <v>0</v>
      </c>
      <c r="J86" s="99">
        <v>0</v>
      </c>
      <c r="K86" s="99">
        <v>0</v>
      </c>
      <c r="L86" s="99">
        <v>0</v>
      </c>
      <c r="M86" s="99">
        <v>0</v>
      </c>
      <c r="N86" s="99">
        <v>0</v>
      </c>
      <c r="O86" s="99">
        <v>0</v>
      </c>
      <c r="P86" s="99">
        <v>0</v>
      </c>
      <c r="Q86" s="99">
        <v>0</v>
      </c>
      <c r="R86" s="99">
        <v>0</v>
      </c>
      <c r="S86" s="99">
        <v>0</v>
      </c>
      <c r="T86" s="99">
        <v>0</v>
      </c>
      <c r="U86" s="101">
        <v>15.48</v>
      </c>
      <c r="V86" s="101">
        <v>74.58</v>
      </c>
      <c r="W86" s="101">
        <v>19.91</v>
      </c>
      <c r="X86" s="101">
        <v>33.36</v>
      </c>
      <c r="Y86" s="101">
        <v>55.56</v>
      </c>
      <c r="Z86" s="101">
        <v>26.17</v>
      </c>
      <c r="AA86" s="101">
        <v>41.12</v>
      </c>
      <c r="AB86" s="101">
        <v>110.01</v>
      </c>
      <c r="AC86" s="99">
        <v>0</v>
      </c>
      <c r="AD86" s="101">
        <v>0</v>
      </c>
      <c r="AE86" s="101">
        <v>0</v>
      </c>
      <c r="AF86" s="101">
        <v>85.79</v>
      </c>
      <c r="AG86" s="101">
        <v>0</v>
      </c>
      <c r="AH86" s="101">
        <v>0</v>
      </c>
      <c r="AI86" s="101">
        <v>0</v>
      </c>
      <c r="AJ86" s="101">
        <v>0</v>
      </c>
      <c r="AK86" s="101">
        <v>0</v>
      </c>
      <c r="AL86" s="101">
        <v>565.83000000000004</v>
      </c>
      <c r="AM86" s="101">
        <v>10242.26</v>
      </c>
      <c r="AN86" s="101">
        <v>1314.31</v>
      </c>
      <c r="AO86" s="101">
        <v>982.82</v>
      </c>
      <c r="AP86" s="101">
        <v>207.94</v>
      </c>
      <c r="AQ86" s="101">
        <v>0</v>
      </c>
      <c r="AR86" s="101">
        <v>0</v>
      </c>
      <c r="AS86" s="101">
        <v>0</v>
      </c>
      <c r="AT86" s="101">
        <v>32.78</v>
      </c>
      <c r="AU86" s="101">
        <v>0.38</v>
      </c>
      <c r="AV86" s="101">
        <v>0</v>
      </c>
      <c r="AW86" s="101">
        <v>0</v>
      </c>
      <c r="AX86" s="101">
        <v>0</v>
      </c>
      <c r="AY86" s="101">
        <v>0</v>
      </c>
      <c r="AZ86" s="101">
        <v>1.31</v>
      </c>
      <c r="BA86" s="101">
        <v>2.21</v>
      </c>
      <c r="BB86" s="101">
        <v>0</v>
      </c>
      <c r="BC86" s="101">
        <v>0</v>
      </c>
      <c r="BD86" s="99">
        <v>0</v>
      </c>
      <c r="BE86" s="99">
        <v>0</v>
      </c>
      <c r="BF86" s="99">
        <v>0</v>
      </c>
      <c r="BG86" s="99">
        <v>0</v>
      </c>
      <c r="BH86" s="99">
        <v>0</v>
      </c>
      <c r="BI86" s="99">
        <v>0</v>
      </c>
      <c r="BJ86" s="99">
        <v>0</v>
      </c>
      <c r="BK86" s="99">
        <v>0</v>
      </c>
      <c r="BL86" s="99">
        <v>0</v>
      </c>
      <c r="BM86" s="99">
        <v>0</v>
      </c>
      <c r="BN86" s="99">
        <v>0</v>
      </c>
      <c r="BO86" s="99">
        <v>0</v>
      </c>
      <c r="BP86" s="99">
        <v>0</v>
      </c>
      <c r="BQ86" s="99">
        <v>0</v>
      </c>
      <c r="BR86" s="99">
        <v>0</v>
      </c>
      <c r="BS86" s="99">
        <v>0</v>
      </c>
      <c r="BT86" s="99">
        <v>0</v>
      </c>
      <c r="BU86" s="99">
        <v>0</v>
      </c>
      <c r="BV86" s="99">
        <v>0</v>
      </c>
      <c r="BW86" s="99">
        <v>0</v>
      </c>
      <c r="BX86" s="99">
        <v>0</v>
      </c>
      <c r="BY86" s="99">
        <v>0</v>
      </c>
      <c r="BZ86" s="102">
        <v>0</v>
      </c>
      <c r="CA86" s="99">
        <v>0</v>
      </c>
      <c r="CB86" s="99">
        <v>0</v>
      </c>
      <c r="CC86" s="99">
        <v>0</v>
      </c>
      <c r="CD86" s="99">
        <v>0</v>
      </c>
      <c r="CE86" s="99">
        <v>0</v>
      </c>
      <c r="CF86" s="99">
        <v>0</v>
      </c>
      <c r="CG86" s="99">
        <v>0</v>
      </c>
      <c r="CH86" s="99">
        <v>0</v>
      </c>
      <c r="CI86" s="99">
        <v>0</v>
      </c>
      <c r="CJ86" s="99">
        <v>0</v>
      </c>
      <c r="CK86" s="99">
        <v>0</v>
      </c>
      <c r="CL86" s="99">
        <v>0</v>
      </c>
      <c r="CM86" s="99">
        <v>0</v>
      </c>
      <c r="CN86" s="99">
        <v>0</v>
      </c>
      <c r="CO86" s="99">
        <v>0</v>
      </c>
      <c r="CP86" s="99">
        <v>0</v>
      </c>
      <c r="CQ86" s="99">
        <v>0</v>
      </c>
      <c r="CR86" s="99">
        <v>0</v>
      </c>
      <c r="CS86" s="99">
        <v>0</v>
      </c>
      <c r="CT86" s="99">
        <v>0</v>
      </c>
      <c r="CU86" s="99">
        <v>0</v>
      </c>
      <c r="CV86" s="99">
        <v>0</v>
      </c>
      <c r="CW86" s="99">
        <v>0</v>
      </c>
      <c r="CX86" s="101">
        <v>101.17</v>
      </c>
      <c r="CY86" s="101">
        <v>0</v>
      </c>
      <c r="CZ86" s="99">
        <v>0</v>
      </c>
      <c r="DA86" s="103">
        <f t="shared" si="2"/>
        <v>13912.989999999998</v>
      </c>
      <c r="DB86" s="104">
        <v>13912.98</v>
      </c>
      <c r="DC86" s="120">
        <f t="shared" si="3"/>
        <v>9.9999999983992893E-3</v>
      </c>
    </row>
    <row r="87" spans="2:107" ht="15.75" thickBot="1" x14ac:dyDescent="0.3">
      <c r="B87" s="298" t="s">
        <v>276</v>
      </c>
      <c r="C87" s="98">
        <v>78</v>
      </c>
      <c r="D87" s="99">
        <v>0</v>
      </c>
      <c r="E87" s="99">
        <v>0</v>
      </c>
      <c r="F87" s="99">
        <v>0</v>
      </c>
      <c r="G87" s="99">
        <v>0</v>
      </c>
      <c r="H87" s="99">
        <v>0</v>
      </c>
      <c r="I87" s="99">
        <v>0</v>
      </c>
      <c r="J87" s="99">
        <v>0</v>
      </c>
      <c r="K87" s="99">
        <v>0</v>
      </c>
      <c r="L87" s="99">
        <v>0</v>
      </c>
      <c r="M87" s="99">
        <v>0</v>
      </c>
      <c r="N87" s="99">
        <v>0</v>
      </c>
      <c r="O87" s="99">
        <v>0</v>
      </c>
      <c r="P87" s="99">
        <v>0</v>
      </c>
      <c r="Q87" s="99">
        <v>0</v>
      </c>
      <c r="R87" s="99">
        <v>0</v>
      </c>
      <c r="S87" s="99">
        <v>0</v>
      </c>
      <c r="T87" s="99">
        <v>0</v>
      </c>
      <c r="U87" s="101">
        <v>148.16</v>
      </c>
      <c r="V87" s="101">
        <v>618.26</v>
      </c>
      <c r="W87" s="101">
        <v>298.14999999999998</v>
      </c>
      <c r="X87" s="101">
        <v>402.76</v>
      </c>
      <c r="Y87" s="101">
        <v>546.97</v>
      </c>
      <c r="Z87" s="101">
        <v>425.6</v>
      </c>
      <c r="AA87" s="101">
        <v>610.44000000000005</v>
      </c>
      <c r="AB87" s="101">
        <v>1216.5</v>
      </c>
      <c r="AC87" s="99">
        <v>0</v>
      </c>
      <c r="AD87" s="101">
        <v>0</v>
      </c>
      <c r="AE87" s="101">
        <v>0</v>
      </c>
      <c r="AF87" s="101">
        <v>0</v>
      </c>
      <c r="AG87" s="101">
        <v>1149.3499999999999</v>
      </c>
      <c r="AH87" s="101">
        <v>0</v>
      </c>
      <c r="AI87" s="101">
        <v>0</v>
      </c>
      <c r="AJ87" s="101">
        <v>0</v>
      </c>
      <c r="AK87" s="101">
        <v>0</v>
      </c>
      <c r="AL87" s="101">
        <v>525.38</v>
      </c>
      <c r="AM87" s="101">
        <v>23.29</v>
      </c>
      <c r="AN87" s="101">
        <v>0</v>
      </c>
      <c r="AO87" s="101">
        <v>9.1</v>
      </c>
      <c r="AP87" s="101">
        <v>0.77</v>
      </c>
      <c r="AQ87" s="101">
        <v>0</v>
      </c>
      <c r="AR87" s="101">
        <v>0</v>
      </c>
      <c r="AS87" s="101">
        <v>0</v>
      </c>
      <c r="AT87" s="101">
        <v>3.92</v>
      </c>
      <c r="AU87" s="101">
        <v>0.35</v>
      </c>
      <c r="AV87" s="101">
        <v>0</v>
      </c>
      <c r="AW87" s="101">
        <v>0</v>
      </c>
      <c r="AX87" s="101">
        <v>0</v>
      </c>
      <c r="AY87" s="101">
        <v>0</v>
      </c>
      <c r="AZ87" s="101">
        <v>0.41</v>
      </c>
      <c r="BA87" s="101">
        <v>0</v>
      </c>
      <c r="BB87" s="101">
        <v>0</v>
      </c>
      <c r="BC87" s="101">
        <v>0</v>
      </c>
      <c r="BD87" s="99">
        <v>0</v>
      </c>
      <c r="BE87" s="99">
        <v>0</v>
      </c>
      <c r="BF87" s="99">
        <v>0</v>
      </c>
      <c r="BG87" s="99">
        <v>0</v>
      </c>
      <c r="BH87" s="99">
        <v>0</v>
      </c>
      <c r="BI87" s="99">
        <v>0</v>
      </c>
      <c r="BJ87" s="99">
        <v>0</v>
      </c>
      <c r="BK87" s="99">
        <v>0</v>
      </c>
      <c r="BL87" s="99">
        <v>0</v>
      </c>
      <c r="BM87" s="99">
        <v>0</v>
      </c>
      <c r="BN87" s="99">
        <v>0</v>
      </c>
      <c r="BO87" s="99">
        <v>0</v>
      </c>
      <c r="BP87" s="99">
        <v>0</v>
      </c>
      <c r="BQ87" s="99">
        <v>0</v>
      </c>
      <c r="BR87" s="99">
        <v>0</v>
      </c>
      <c r="BS87" s="99">
        <v>0</v>
      </c>
      <c r="BT87" s="99">
        <v>0</v>
      </c>
      <c r="BU87" s="99">
        <v>0</v>
      </c>
      <c r="BV87" s="99">
        <v>0</v>
      </c>
      <c r="BW87" s="99">
        <v>0</v>
      </c>
      <c r="BX87" s="99">
        <v>0</v>
      </c>
      <c r="BY87" s="99">
        <v>0</v>
      </c>
      <c r="BZ87" s="102">
        <v>0</v>
      </c>
      <c r="CA87" s="99">
        <v>0</v>
      </c>
      <c r="CB87" s="99">
        <v>0</v>
      </c>
      <c r="CC87" s="99">
        <v>0</v>
      </c>
      <c r="CD87" s="99">
        <v>0</v>
      </c>
      <c r="CE87" s="99">
        <v>0</v>
      </c>
      <c r="CF87" s="99">
        <v>0</v>
      </c>
      <c r="CG87" s="99">
        <v>0</v>
      </c>
      <c r="CH87" s="99">
        <v>0</v>
      </c>
      <c r="CI87" s="99">
        <v>0</v>
      </c>
      <c r="CJ87" s="99">
        <v>0</v>
      </c>
      <c r="CK87" s="99">
        <v>0</v>
      </c>
      <c r="CL87" s="99">
        <v>0</v>
      </c>
      <c r="CM87" s="99">
        <v>0</v>
      </c>
      <c r="CN87" s="99">
        <v>0</v>
      </c>
      <c r="CO87" s="99">
        <v>0</v>
      </c>
      <c r="CP87" s="99">
        <v>0</v>
      </c>
      <c r="CQ87" s="99">
        <v>0</v>
      </c>
      <c r="CR87" s="99">
        <v>0</v>
      </c>
      <c r="CS87" s="99">
        <v>0</v>
      </c>
      <c r="CT87" s="99">
        <v>0</v>
      </c>
      <c r="CU87" s="99">
        <v>0</v>
      </c>
      <c r="CV87" s="99">
        <v>0</v>
      </c>
      <c r="CW87" s="99">
        <v>0</v>
      </c>
      <c r="CX87" s="101">
        <v>100.03</v>
      </c>
      <c r="CY87" s="101">
        <v>0</v>
      </c>
      <c r="CZ87" s="99">
        <v>0</v>
      </c>
      <c r="DA87" s="103">
        <f t="shared" si="2"/>
        <v>6079.4400000000014</v>
      </c>
      <c r="DB87" s="104">
        <v>6079.45</v>
      </c>
      <c r="DC87" s="120">
        <f t="shared" si="3"/>
        <v>-9.9999999983992893E-3</v>
      </c>
    </row>
    <row r="88" spans="2:107" ht="15.75" thickBot="1" x14ac:dyDescent="0.3">
      <c r="B88" s="298" t="s">
        <v>270</v>
      </c>
      <c r="C88" s="98">
        <v>79</v>
      </c>
      <c r="D88" s="99">
        <v>0</v>
      </c>
      <c r="E88" s="99">
        <v>0</v>
      </c>
      <c r="F88" s="99">
        <v>0</v>
      </c>
      <c r="G88" s="99">
        <v>0</v>
      </c>
      <c r="H88" s="99">
        <v>0</v>
      </c>
      <c r="I88" s="99">
        <v>0</v>
      </c>
      <c r="J88" s="99">
        <v>0</v>
      </c>
      <c r="K88" s="99">
        <v>0</v>
      </c>
      <c r="L88" s="99">
        <v>0</v>
      </c>
      <c r="M88" s="99">
        <v>0</v>
      </c>
      <c r="N88" s="99">
        <v>0</v>
      </c>
      <c r="O88" s="99">
        <v>0</v>
      </c>
      <c r="P88" s="99">
        <v>0</v>
      </c>
      <c r="Q88" s="99">
        <v>0</v>
      </c>
      <c r="R88" s="99">
        <v>0</v>
      </c>
      <c r="S88" s="99">
        <v>0</v>
      </c>
      <c r="T88" s="99">
        <v>0</v>
      </c>
      <c r="U88" s="101">
        <v>0.93</v>
      </c>
      <c r="V88" s="101">
        <v>6.28</v>
      </c>
      <c r="W88" s="101">
        <v>2.14</v>
      </c>
      <c r="X88" s="101">
        <v>1.24</v>
      </c>
      <c r="Y88" s="101">
        <v>3.42</v>
      </c>
      <c r="Z88" s="101">
        <v>2.34</v>
      </c>
      <c r="AA88" s="101">
        <v>2.33</v>
      </c>
      <c r="AB88" s="101">
        <v>8.73</v>
      </c>
      <c r="AC88" s="99">
        <v>0</v>
      </c>
      <c r="AD88" s="101">
        <v>0</v>
      </c>
      <c r="AE88" s="101">
        <v>0</v>
      </c>
      <c r="AF88" s="101">
        <v>0</v>
      </c>
      <c r="AG88" s="101">
        <v>0</v>
      </c>
      <c r="AH88" s="101">
        <v>0</v>
      </c>
      <c r="AI88" s="101">
        <v>0</v>
      </c>
      <c r="AJ88" s="101">
        <v>0</v>
      </c>
      <c r="AK88" s="101">
        <v>0</v>
      </c>
      <c r="AL88" s="101">
        <v>0</v>
      </c>
      <c r="AM88" s="101">
        <v>0.03</v>
      </c>
      <c r="AN88" s="101">
        <v>504.57</v>
      </c>
      <c r="AO88" s="101">
        <v>0.56999999999999995</v>
      </c>
      <c r="AP88" s="101">
        <v>128.30000000000001</v>
      </c>
      <c r="AQ88" s="101">
        <v>0</v>
      </c>
      <c r="AR88" s="101">
        <v>0</v>
      </c>
      <c r="AS88" s="101">
        <v>0</v>
      </c>
      <c r="AT88" s="101">
        <v>0</v>
      </c>
      <c r="AU88" s="101">
        <v>0</v>
      </c>
      <c r="AV88" s="101">
        <v>0</v>
      </c>
      <c r="AW88" s="101">
        <v>0</v>
      </c>
      <c r="AX88" s="101">
        <v>0</v>
      </c>
      <c r="AY88" s="101">
        <v>0</v>
      </c>
      <c r="AZ88" s="101">
        <v>0</v>
      </c>
      <c r="BA88" s="101">
        <v>0</v>
      </c>
      <c r="BB88" s="101">
        <v>0</v>
      </c>
      <c r="BC88" s="101">
        <v>0</v>
      </c>
      <c r="BD88" s="99">
        <v>0</v>
      </c>
      <c r="BE88" s="99">
        <v>0</v>
      </c>
      <c r="BF88" s="99">
        <v>0</v>
      </c>
      <c r="BG88" s="99">
        <v>0</v>
      </c>
      <c r="BH88" s="99">
        <v>0</v>
      </c>
      <c r="BI88" s="99">
        <v>0</v>
      </c>
      <c r="BJ88" s="99">
        <v>0</v>
      </c>
      <c r="BK88" s="99">
        <v>0</v>
      </c>
      <c r="BL88" s="99">
        <v>0</v>
      </c>
      <c r="BM88" s="99">
        <v>0</v>
      </c>
      <c r="BN88" s="99">
        <v>0</v>
      </c>
      <c r="BO88" s="99">
        <v>0</v>
      </c>
      <c r="BP88" s="99">
        <v>0</v>
      </c>
      <c r="BQ88" s="99">
        <v>0</v>
      </c>
      <c r="BR88" s="99">
        <v>0</v>
      </c>
      <c r="BS88" s="99">
        <v>0</v>
      </c>
      <c r="BT88" s="99">
        <v>0</v>
      </c>
      <c r="BU88" s="99">
        <v>0</v>
      </c>
      <c r="BV88" s="99">
        <v>0</v>
      </c>
      <c r="BW88" s="99">
        <v>0</v>
      </c>
      <c r="BX88" s="99">
        <v>0</v>
      </c>
      <c r="BY88" s="99">
        <v>0</v>
      </c>
      <c r="BZ88" s="102">
        <v>0</v>
      </c>
      <c r="CA88" s="99">
        <v>0</v>
      </c>
      <c r="CB88" s="99">
        <v>0</v>
      </c>
      <c r="CC88" s="99">
        <v>0</v>
      </c>
      <c r="CD88" s="99">
        <v>0</v>
      </c>
      <c r="CE88" s="99">
        <v>0</v>
      </c>
      <c r="CF88" s="99">
        <v>0</v>
      </c>
      <c r="CG88" s="99">
        <v>0</v>
      </c>
      <c r="CH88" s="99">
        <v>0</v>
      </c>
      <c r="CI88" s="99">
        <v>0</v>
      </c>
      <c r="CJ88" s="99">
        <v>0</v>
      </c>
      <c r="CK88" s="99">
        <v>0</v>
      </c>
      <c r="CL88" s="99">
        <v>0</v>
      </c>
      <c r="CM88" s="99">
        <v>0</v>
      </c>
      <c r="CN88" s="99">
        <v>0</v>
      </c>
      <c r="CO88" s="99">
        <v>0</v>
      </c>
      <c r="CP88" s="99">
        <v>0</v>
      </c>
      <c r="CQ88" s="99">
        <v>0</v>
      </c>
      <c r="CR88" s="99">
        <v>0</v>
      </c>
      <c r="CS88" s="99">
        <v>0</v>
      </c>
      <c r="CT88" s="99">
        <v>0</v>
      </c>
      <c r="CU88" s="99">
        <v>0</v>
      </c>
      <c r="CV88" s="99">
        <v>0</v>
      </c>
      <c r="CW88" s="99">
        <v>0</v>
      </c>
      <c r="CX88" s="101">
        <v>95.41</v>
      </c>
      <c r="CY88" s="101">
        <v>0</v>
      </c>
      <c r="CZ88" s="99">
        <v>0</v>
      </c>
      <c r="DA88" s="103">
        <f t="shared" si="2"/>
        <v>756.29000000000008</v>
      </c>
      <c r="DB88" s="104">
        <v>756.3</v>
      </c>
      <c r="DC88" s="120">
        <f t="shared" si="3"/>
        <v>-9.9999999998772182E-3</v>
      </c>
    </row>
    <row r="89" spans="2:107" ht="15.75" thickBot="1" x14ac:dyDescent="0.3">
      <c r="B89" s="298" t="s">
        <v>53</v>
      </c>
      <c r="C89" s="98">
        <v>80</v>
      </c>
      <c r="D89" s="99">
        <v>0</v>
      </c>
      <c r="E89" s="99">
        <v>0</v>
      </c>
      <c r="F89" s="99">
        <v>0</v>
      </c>
      <c r="G89" s="99">
        <v>0</v>
      </c>
      <c r="H89" s="99"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0</v>
      </c>
      <c r="O89" s="99">
        <v>0</v>
      </c>
      <c r="P89" s="99">
        <v>0</v>
      </c>
      <c r="Q89" s="99">
        <v>0</v>
      </c>
      <c r="R89" s="99">
        <v>0</v>
      </c>
      <c r="S89" s="99">
        <v>0</v>
      </c>
      <c r="T89" s="99">
        <v>0</v>
      </c>
      <c r="U89" s="101">
        <v>12.69</v>
      </c>
      <c r="V89" s="101">
        <v>53.76</v>
      </c>
      <c r="W89" s="101">
        <v>17.61</v>
      </c>
      <c r="X89" s="101">
        <v>24.89</v>
      </c>
      <c r="Y89" s="101">
        <v>31.56</v>
      </c>
      <c r="Z89" s="101">
        <v>20.440000000000001</v>
      </c>
      <c r="AA89" s="101">
        <v>30.99</v>
      </c>
      <c r="AB89" s="101">
        <v>64.19</v>
      </c>
      <c r="AC89" s="99">
        <v>0</v>
      </c>
      <c r="AD89" s="101">
        <v>0</v>
      </c>
      <c r="AE89" s="101">
        <v>0</v>
      </c>
      <c r="AF89" s="101">
        <v>0</v>
      </c>
      <c r="AG89" s="101">
        <v>0</v>
      </c>
      <c r="AH89" s="101">
        <v>0</v>
      </c>
      <c r="AI89" s="101">
        <v>0.01</v>
      </c>
      <c r="AJ89" s="101">
        <v>0</v>
      </c>
      <c r="AK89" s="101">
        <v>0</v>
      </c>
      <c r="AL89" s="101">
        <v>14.79</v>
      </c>
      <c r="AM89" s="101">
        <v>0</v>
      </c>
      <c r="AN89" s="101">
        <v>0</v>
      </c>
      <c r="AO89" s="101">
        <v>32.880000000000003</v>
      </c>
      <c r="AP89" s="101">
        <v>0.08</v>
      </c>
      <c r="AQ89" s="101">
        <v>0</v>
      </c>
      <c r="AR89" s="101">
        <v>0</v>
      </c>
      <c r="AS89" s="101">
        <v>0</v>
      </c>
      <c r="AT89" s="101">
        <v>5.45</v>
      </c>
      <c r="AU89" s="101">
        <v>0.37</v>
      </c>
      <c r="AV89" s="101">
        <v>0</v>
      </c>
      <c r="AW89" s="101">
        <v>0</v>
      </c>
      <c r="AX89" s="101">
        <v>0</v>
      </c>
      <c r="AY89" s="101">
        <v>0</v>
      </c>
      <c r="AZ89" s="101">
        <v>0</v>
      </c>
      <c r="BA89" s="101">
        <v>0</v>
      </c>
      <c r="BB89" s="101">
        <v>0</v>
      </c>
      <c r="BC89" s="101">
        <v>0</v>
      </c>
      <c r="BD89" s="99">
        <v>0</v>
      </c>
      <c r="BE89" s="99">
        <v>0</v>
      </c>
      <c r="BF89" s="99">
        <v>0</v>
      </c>
      <c r="BG89" s="99">
        <v>0</v>
      </c>
      <c r="BH89" s="99">
        <v>0</v>
      </c>
      <c r="BI89" s="99">
        <v>0</v>
      </c>
      <c r="BJ89" s="99">
        <v>0</v>
      </c>
      <c r="BK89" s="99">
        <v>0</v>
      </c>
      <c r="BL89" s="99">
        <v>0</v>
      </c>
      <c r="BM89" s="99">
        <v>0</v>
      </c>
      <c r="BN89" s="99">
        <v>0</v>
      </c>
      <c r="BO89" s="99">
        <v>0</v>
      </c>
      <c r="BP89" s="99">
        <v>0</v>
      </c>
      <c r="BQ89" s="99">
        <v>0</v>
      </c>
      <c r="BR89" s="99">
        <v>0</v>
      </c>
      <c r="BS89" s="99">
        <v>0</v>
      </c>
      <c r="BT89" s="99">
        <v>0</v>
      </c>
      <c r="BU89" s="99">
        <v>0</v>
      </c>
      <c r="BV89" s="99">
        <v>0</v>
      </c>
      <c r="BW89" s="99">
        <v>0</v>
      </c>
      <c r="BX89" s="99">
        <v>0</v>
      </c>
      <c r="BY89" s="99">
        <v>0</v>
      </c>
      <c r="BZ89" s="102">
        <v>0</v>
      </c>
      <c r="CA89" s="99">
        <v>0</v>
      </c>
      <c r="CB89" s="99">
        <v>0</v>
      </c>
      <c r="CC89" s="99">
        <v>0</v>
      </c>
      <c r="CD89" s="99">
        <v>0</v>
      </c>
      <c r="CE89" s="99">
        <v>0</v>
      </c>
      <c r="CF89" s="99">
        <v>0</v>
      </c>
      <c r="CG89" s="99">
        <v>0</v>
      </c>
      <c r="CH89" s="99">
        <v>0</v>
      </c>
      <c r="CI89" s="99">
        <v>0</v>
      </c>
      <c r="CJ89" s="99">
        <v>0</v>
      </c>
      <c r="CK89" s="99">
        <v>0</v>
      </c>
      <c r="CL89" s="99">
        <v>0</v>
      </c>
      <c r="CM89" s="99">
        <v>0</v>
      </c>
      <c r="CN89" s="99">
        <v>0</v>
      </c>
      <c r="CO89" s="99">
        <v>0</v>
      </c>
      <c r="CP89" s="99">
        <v>0</v>
      </c>
      <c r="CQ89" s="99">
        <v>0</v>
      </c>
      <c r="CR89" s="99">
        <v>0</v>
      </c>
      <c r="CS89" s="99">
        <v>0</v>
      </c>
      <c r="CT89" s="99">
        <v>0</v>
      </c>
      <c r="CU89" s="99">
        <v>0</v>
      </c>
      <c r="CV89" s="99">
        <v>0</v>
      </c>
      <c r="CW89" s="99">
        <v>0</v>
      </c>
      <c r="CX89" s="101">
        <v>3.91</v>
      </c>
      <c r="CY89" s="101">
        <v>0</v>
      </c>
      <c r="CZ89" s="99">
        <v>0</v>
      </c>
      <c r="DA89" s="103">
        <f t="shared" si="2"/>
        <v>313.62</v>
      </c>
      <c r="DB89" s="104">
        <v>313.62</v>
      </c>
      <c r="DC89" s="120">
        <f t="shared" si="3"/>
        <v>0</v>
      </c>
    </row>
    <row r="90" spans="2:107" ht="15.75" thickBot="1" x14ac:dyDescent="0.3">
      <c r="B90" s="298" t="s">
        <v>54</v>
      </c>
      <c r="C90" s="98">
        <v>81</v>
      </c>
      <c r="D90" s="99">
        <v>0</v>
      </c>
      <c r="E90" s="99">
        <v>0</v>
      </c>
      <c r="F90" s="99">
        <v>0</v>
      </c>
      <c r="G90" s="99">
        <v>0</v>
      </c>
      <c r="H90" s="99">
        <v>0</v>
      </c>
      <c r="I90" s="99">
        <v>0</v>
      </c>
      <c r="J90" s="99">
        <v>0</v>
      </c>
      <c r="K90" s="99">
        <v>0</v>
      </c>
      <c r="L90" s="99">
        <v>0</v>
      </c>
      <c r="M90" s="99">
        <v>0</v>
      </c>
      <c r="N90" s="99">
        <v>0</v>
      </c>
      <c r="O90" s="99">
        <v>0</v>
      </c>
      <c r="P90" s="99">
        <v>0</v>
      </c>
      <c r="Q90" s="99">
        <v>0</v>
      </c>
      <c r="R90" s="99">
        <v>0</v>
      </c>
      <c r="S90" s="99">
        <v>0</v>
      </c>
      <c r="T90" s="99">
        <v>0</v>
      </c>
      <c r="U90" s="101">
        <v>0</v>
      </c>
      <c r="V90" s="101">
        <v>0</v>
      </c>
      <c r="W90" s="101">
        <v>0</v>
      </c>
      <c r="X90" s="101">
        <v>0</v>
      </c>
      <c r="Y90" s="101">
        <v>0</v>
      </c>
      <c r="Z90" s="101">
        <v>0</v>
      </c>
      <c r="AA90" s="101">
        <v>0</v>
      </c>
      <c r="AB90" s="101">
        <v>0</v>
      </c>
      <c r="AC90" s="99">
        <v>0</v>
      </c>
      <c r="AD90" s="101">
        <v>0</v>
      </c>
      <c r="AE90" s="101">
        <v>0</v>
      </c>
      <c r="AF90" s="101">
        <v>0</v>
      </c>
      <c r="AG90" s="101">
        <v>0</v>
      </c>
      <c r="AH90" s="101">
        <v>0</v>
      </c>
      <c r="AI90" s="101">
        <v>0</v>
      </c>
      <c r="AJ90" s="101">
        <v>19384.990000000002</v>
      </c>
      <c r="AK90" s="101">
        <v>0</v>
      </c>
      <c r="AL90" s="101">
        <v>0</v>
      </c>
      <c r="AM90" s="101">
        <v>0</v>
      </c>
      <c r="AN90" s="101">
        <v>0</v>
      </c>
      <c r="AO90" s="101">
        <v>4523.84</v>
      </c>
      <c r="AP90" s="101">
        <v>106835.17</v>
      </c>
      <c r="AQ90" s="101">
        <v>154.1</v>
      </c>
      <c r="AR90" s="101">
        <v>0</v>
      </c>
      <c r="AS90" s="101">
        <v>0</v>
      </c>
      <c r="AT90" s="101">
        <v>0</v>
      </c>
      <c r="AU90" s="101">
        <v>8.14</v>
      </c>
      <c r="AV90" s="101">
        <v>5.9</v>
      </c>
      <c r="AW90" s="101">
        <v>0</v>
      </c>
      <c r="AX90" s="101">
        <v>0</v>
      </c>
      <c r="AY90" s="101">
        <v>0</v>
      </c>
      <c r="AZ90" s="101">
        <v>0</v>
      </c>
      <c r="BA90" s="101">
        <v>0</v>
      </c>
      <c r="BB90" s="101">
        <v>0</v>
      </c>
      <c r="BC90" s="101">
        <v>0</v>
      </c>
      <c r="BD90" s="99">
        <v>0</v>
      </c>
      <c r="BE90" s="99">
        <v>0</v>
      </c>
      <c r="BF90" s="99">
        <v>0</v>
      </c>
      <c r="BG90" s="99">
        <v>0</v>
      </c>
      <c r="BH90" s="99">
        <v>0</v>
      </c>
      <c r="BI90" s="99">
        <v>0</v>
      </c>
      <c r="BJ90" s="99">
        <v>0</v>
      </c>
      <c r="BK90" s="99">
        <v>0</v>
      </c>
      <c r="BL90" s="99">
        <v>0</v>
      </c>
      <c r="BM90" s="99">
        <v>0</v>
      </c>
      <c r="BN90" s="99">
        <v>0</v>
      </c>
      <c r="BO90" s="99">
        <v>0</v>
      </c>
      <c r="BP90" s="99">
        <v>0</v>
      </c>
      <c r="BQ90" s="99">
        <v>0</v>
      </c>
      <c r="BR90" s="99">
        <v>0</v>
      </c>
      <c r="BS90" s="99">
        <v>0</v>
      </c>
      <c r="BT90" s="99">
        <v>0</v>
      </c>
      <c r="BU90" s="99">
        <v>0</v>
      </c>
      <c r="BV90" s="99">
        <v>0</v>
      </c>
      <c r="BW90" s="99">
        <v>0</v>
      </c>
      <c r="BX90" s="99">
        <v>0</v>
      </c>
      <c r="BY90" s="99">
        <v>0</v>
      </c>
      <c r="BZ90" s="102">
        <v>0</v>
      </c>
      <c r="CA90" s="99">
        <v>0</v>
      </c>
      <c r="CB90" s="99">
        <v>0</v>
      </c>
      <c r="CC90" s="99">
        <v>0</v>
      </c>
      <c r="CD90" s="99">
        <v>0</v>
      </c>
      <c r="CE90" s="99">
        <v>0</v>
      </c>
      <c r="CF90" s="99">
        <v>0</v>
      </c>
      <c r="CG90" s="99">
        <v>0</v>
      </c>
      <c r="CH90" s="99">
        <v>0</v>
      </c>
      <c r="CI90" s="99">
        <v>0</v>
      </c>
      <c r="CJ90" s="99">
        <v>0</v>
      </c>
      <c r="CK90" s="99">
        <v>0</v>
      </c>
      <c r="CL90" s="99">
        <v>0</v>
      </c>
      <c r="CM90" s="99">
        <v>0</v>
      </c>
      <c r="CN90" s="99">
        <v>0</v>
      </c>
      <c r="CO90" s="99">
        <v>0</v>
      </c>
      <c r="CP90" s="99">
        <v>0</v>
      </c>
      <c r="CQ90" s="99">
        <v>0</v>
      </c>
      <c r="CR90" s="99">
        <v>0</v>
      </c>
      <c r="CS90" s="99">
        <v>0</v>
      </c>
      <c r="CT90" s="99">
        <v>0</v>
      </c>
      <c r="CU90" s="99">
        <v>0</v>
      </c>
      <c r="CV90" s="99">
        <v>0</v>
      </c>
      <c r="CW90" s="99">
        <v>0</v>
      </c>
      <c r="CX90" s="101">
        <v>4182.91</v>
      </c>
      <c r="CY90" s="101">
        <v>0</v>
      </c>
      <c r="CZ90" s="99">
        <v>0</v>
      </c>
      <c r="DA90" s="103">
        <f t="shared" si="2"/>
        <v>135095.04999999999</v>
      </c>
      <c r="DB90" s="104">
        <v>135095.06000000003</v>
      </c>
      <c r="DC90" s="120">
        <f t="shared" si="3"/>
        <v>-1.0000000038417056E-2</v>
      </c>
    </row>
    <row r="91" spans="2:107" ht="15.75" thickBot="1" x14ac:dyDescent="0.3">
      <c r="B91" s="298" t="s">
        <v>55</v>
      </c>
      <c r="C91" s="98">
        <v>82</v>
      </c>
      <c r="D91" s="99">
        <v>0</v>
      </c>
      <c r="E91" s="99">
        <v>0</v>
      </c>
      <c r="F91" s="99">
        <v>0</v>
      </c>
      <c r="G91" s="99">
        <v>0</v>
      </c>
      <c r="H91" s="99">
        <v>0</v>
      </c>
      <c r="I91" s="99">
        <v>0</v>
      </c>
      <c r="J91" s="99">
        <v>0</v>
      </c>
      <c r="K91" s="99">
        <v>0</v>
      </c>
      <c r="L91" s="99">
        <v>0</v>
      </c>
      <c r="M91" s="99">
        <v>0</v>
      </c>
      <c r="N91" s="99">
        <v>0</v>
      </c>
      <c r="O91" s="99">
        <v>0</v>
      </c>
      <c r="P91" s="99">
        <v>0</v>
      </c>
      <c r="Q91" s="99">
        <v>0</v>
      </c>
      <c r="R91" s="99">
        <v>0</v>
      </c>
      <c r="S91" s="99">
        <v>0</v>
      </c>
      <c r="T91" s="99">
        <v>0</v>
      </c>
      <c r="U91" s="101">
        <v>0</v>
      </c>
      <c r="V91" s="101">
        <v>0</v>
      </c>
      <c r="W91" s="101">
        <v>0</v>
      </c>
      <c r="X91" s="101">
        <v>0</v>
      </c>
      <c r="Y91" s="101">
        <v>0</v>
      </c>
      <c r="Z91" s="101">
        <v>0</v>
      </c>
      <c r="AA91" s="101">
        <v>0</v>
      </c>
      <c r="AB91" s="101">
        <v>0</v>
      </c>
      <c r="AC91" s="99">
        <v>0</v>
      </c>
      <c r="AD91" s="101">
        <v>0</v>
      </c>
      <c r="AE91" s="101">
        <v>0</v>
      </c>
      <c r="AF91" s="101">
        <v>0</v>
      </c>
      <c r="AG91" s="101">
        <v>0</v>
      </c>
      <c r="AH91" s="101">
        <v>0</v>
      </c>
      <c r="AI91" s="101">
        <v>0</v>
      </c>
      <c r="AJ91" s="101">
        <v>0</v>
      </c>
      <c r="AK91" s="101">
        <v>0</v>
      </c>
      <c r="AL91" s="101">
        <v>21.13</v>
      </c>
      <c r="AM91" s="101">
        <v>0</v>
      </c>
      <c r="AN91" s="101">
        <v>0</v>
      </c>
      <c r="AO91" s="101">
        <v>31.97</v>
      </c>
      <c r="AP91" s="101">
        <v>5907.36</v>
      </c>
      <c r="AQ91" s="101">
        <v>0</v>
      </c>
      <c r="AR91" s="101">
        <v>2016.71</v>
      </c>
      <c r="AS91" s="101">
        <v>0</v>
      </c>
      <c r="AT91" s="101">
        <v>0</v>
      </c>
      <c r="AU91" s="101">
        <v>0</v>
      </c>
      <c r="AV91" s="101">
        <v>0</v>
      </c>
      <c r="AW91" s="101">
        <v>0</v>
      </c>
      <c r="AX91" s="101">
        <v>0</v>
      </c>
      <c r="AY91" s="101">
        <v>0</v>
      </c>
      <c r="AZ91" s="101">
        <v>0</v>
      </c>
      <c r="BA91" s="101">
        <v>0</v>
      </c>
      <c r="BB91" s="101">
        <v>0</v>
      </c>
      <c r="BC91" s="101">
        <v>0</v>
      </c>
      <c r="BD91" s="99">
        <v>0</v>
      </c>
      <c r="BE91" s="99">
        <v>0</v>
      </c>
      <c r="BF91" s="99">
        <v>0</v>
      </c>
      <c r="BG91" s="99">
        <v>0</v>
      </c>
      <c r="BH91" s="99">
        <v>0</v>
      </c>
      <c r="BI91" s="99">
        <v>0</v>
      </c>
      <c r="BJ91" s="99">
        <v>0</v>
      </c>
      <c r="BK91" s="99">
        <v>0</v>
      </c>
      <c r="BL91" s="99">
        <v>0</v>
      </c>
      <c r="BM91" s="99">
        <v>0</v>
      </c>
      <c r="BN91" s="99">
        <v>0</v>
      </c>
      <c r="BO91" s="99">
        <v>0</v>
      </c>
      <c r="BP91" s="99">
        <v>0</v>
      </c>
      <c r="BQ91" s="99">
        <v>0</v>
      </c>
      <c r="BR91" s="99">
        <v>0</v>
      </c>
      <c r="BS91" s="99">
        <v>0</v>
      </c>
      <c r="BT91" s="99">
        <v>0</v>
      </c>
      <c r="BU91" s="99">
        <v>0</v>
      </c>
      <c r="BV91" s="99">
        <v>0</v>
      </c>
      <c r="BW91" s="99">
        <v>0</v>
      </c>
      <c r="BX91" s="99">
        <v>0</v>
      </c>
      <c r="BY91" s="99">
        <v>0</v>
      </c>
      <c r="BZ91" s="102">
        <v>0</v>
      </c>
      <c r="CA91" s="99">
        <v>0</v>
      </c>
      <c r="CB91" s="99">
        <v>0</v>
      </c>
      <c r="CC91" s="99">
        <v>0</v>
      </c>
      <c r="CD91" s="99">
        <v>0</v>
      </c>
      <c r="CE91" s="99">
        <v>0</v>
      </c>
      <c r="CF91" s="99">
        <v>0</v>
      </c>
      <c r="CG91" s="99">
        <v>0</v>
      </c>
      <c r="CH91" s="99">
        <v>0</v>
      </c>
      <c r="CI91" s="99">
        <v>0</v>
      </c>
      <c r="CJ91" s="99">
        <v>0</v>
      </c>
      <c r="CK91" s="99">
        <v>0</v>
      </c>
      <c r="CL91" s="99">
        <v>0</v>
      </c>
      <c r="CM91" s="99">
        <v>0</v>
      </c>
      <c r="CN91" s="99">
        <v>0</v>
      </c>
      <c r="CO91" s="99">
        <v>0</v>
      </c>
      <c r="CP91" s="99">
        <v>0</v>
      </c>
      <c r="CQ91" s="99">
        <v>0</v>
      </c>
      <c r="CR91" s="99">
        <v>0</v>
      </c>
      <c r="CS91" s="99">
        <v>0</v>
      </c>
      <c r="CT91" s="99">
        <v>0</v>
      </c>
      <c r="CU91" s="99">
        <v>0</v>
      </c>
      <c r="CV91" s="99">
        <v>0</v>
      </c>
      <c r="CW91" s="99">
        <v>0</v>
      </c>
      <c r="CX91" s="101">
        <v>154.49</v>
      </c>
      <c r="CY91" s="101">
        <v>0</v>
      </c>
      <c r="CZ91" s="99">
        <v>0</v>
      </c>
      <c r="DA91" s="103">
        <f t="shared" si="2"/>
        <v>8131.66</v>
      </c>
      <c r="DB91" s="104">
        <v>8131.65</v>
      </c>
      <c r="DC91" s="120">
        <f t="shared" si="3"/>
        <v>1.0000000000218279E-2</v>
      </c>
    </row>
    <row r="92" spans="2:107" ht="15.75" thickBot="1" x14ac:dyDescent="0.3">
      <c r="B92" s="298" t="s">
        <v>56</v>
      </c>
      <c r="C92" s="98">
        <v>83</v>
      </c>
      <c r="D92" s="99">
        <v>0</v>
      </c>
      <c r="E92" s="99">
        <v>0</v>
      </c>
      <c r="F92" s="99">
        <v>0</v>
      </c>
      <c r="G92" s="99">
        <v>0</v>
      </c>
      <c r="H92" s="99">
        <v>0</v>
      </c>
      <c r="I92" s="99">
        <v>0</v>
      </c>
      <c r="J92" s="99">
        <v>0</v>
      </c>
      <c r="K92" s="99">
        <v>0</v>
      </c>
      <c r="L92" s="99">
        <v>0</v>
      </c>
      <c r="M92" s="99">
        <v>0</v>
      </c>
      <c r="N92" s="99">
        <v>0</v>
      </c>
      <c r="O92" s="99">
        <v>0</v>
      </c>
      <c r="P92" s="99">
        <v>0</v>
      </c>
      <c r="Q92" s="99">
        <v>0</v>
      </c>
      <c r="R92" s="99">
        <v>0</v>
      </c>
      <c r="S92" s="99">
        <v>0</v>
      </c>
      <c r="T92" s="99">
        <v>0</v>
      </c>
      <c r="U92" s="101">
        <v>3102.79</v>
      </c>
      <c r="V92" s="101">
        <v>13112.51</v>
      </c>
      <c r="W92" s="101">
        <v>6849.03</v>
      </c>
      <c r="X92" s="101">
        <v>5826.4</v>
      </c>
      <c r="Y92" s="101">
        <v>9213.7199999999993</v>
      </c>
      <c r="Z92" s="101">
        <v>7829.24</v>
      </c>
      <c r="AA92" s="101">
        <v>7030.57</v>
      </c>
      <c r="AB92" s="101">
        <v>16313.37</v>
      </c>
      <c r="AC92" s="99">
        <v>0</v>
      </c>
      <c r="AD92" s="101">
        <v>0</v>
      </c>
      <c r="AE92" s="101">
        <v>0</v>
      </c>
      <c r="AF92" s="101">
        <v>0</v>
      </c>
      <c r="AG92" s="101">
        <v>5437.96</v>
      </c>
      <c r="AH92" s="101">
        <v>0</v>
      </c>
      <c r="AI92" s="101">
        <v>135.76</v>
      </c>
      <c r="AJ92" s="101">
        <v>0</v>
      </c>
      <c r="AK92" s="101">
        <v>0</v>
      </c>
      <c r="AL92" s="101">
        <v>8007.11</v>
      </c>
      <c r="AM92" s="101">
        <v>0.11</v>
      </c>
      <c r="AN92" s="101">
        <v>0.43</v>
      </c>
      <c r="AO92" s="101">
        <v>0.69</v>
      </c>
      <c r="AP92" s="101">
        <v>472.24</v>
      </c>
      <c r="AQ92" s="101">
        <v>0</v>
      </c>
      <c r="AR92" s="101">
        <v>0</v>
      </c>
      <c r="AS92" s="101">
        <v>0</v>
      </c>
      <c r="AT92" s="101">
        <v>965.8</v>
      </c>
      <c r="AU92" s="101">
        <v>94.53</v>
      </c>
      <c r="AV92" s="101">
        <v>0</v>
      </c>
      <c r="AW92" s="101">
        <v>0</v>
      </c>
      <c r="AX92" s="101">
        <v>0</v>
      </c>
      <c r="AY92" s="101">
        <v>0</v>
      </c>
      <c r="AZ92" s="101">
        <v>173.4</v>
      </c>
      <c r="BA92" s="101">
        <v>0</v>
      </c>
      <c r="BB92" s="101">
        <v>0</v>
      </c>
      <c r="BC92" s="101">
        <v>0</v>
      </c>
      <c r="BD92" s="99">
        <v>0</v>
      </c>
      <c r="BE92" s="99">
        <v>0</v>
      </c>
      <c r="BF92" s="99">
        <v>0</v>
      </c>
      <c r="BG92" s="99">
        <v>0</v>
      </c>
      <c r="BH92" s="99">
        <v>0</v>
      </c>
      <c r="BI92" s="99">
        <v>0</v>
      </c>
      <c r="BJ92" s="99">
        <v>0</v>
      </c>
      <c r="BK92" s="99">
        <v>0</v>
      </c>
      <c r="BL92" s="99">
        <v>0</v>
      </c>
      <c r="BM92" s="99">
        <v>0</v>
      </c>
      <c r="BN92" s="99">
        <v>0</v>
      </c>
      <c r="BO92" s="99">
        <v>0</v>
      </c>
      <c r="BP92" s="99">
        <v>0</v>
      </c>
      <c r="BQ92" s="99">
        <v>0</v>
      </c>
      <c r="BR92" s="99">
        <v>0</v>
      </c>
      <c r="BS92" s="99">
        <v>0</v>
      </c>
      <c r="BT92" s="99">
        <v>0</v>
      </c>
      <c r="BU92" s="99">
        <v>0</v>
      </c>
      <c r="BV92" s="99">
        <v>0</v>
      </c>
      <c r="BW92" s="99">
        <v>0</v>
      </c>
      <c r="BX92" s="99">
        <v>0</v>
      </c>
      <c r="BY92" s="99">
        <v>0</v>
      </c>
      <c r="BZ92" s="102">
        <v>0</v>
      </c>
      <c r="CA92" s="99">
        <v>0</v>
      </c>
      <c r="CB92" s="99">
        <v>0</v>
      </c>
      <c r="CC92" s="99">
        <v>0</v>
      </c>
      <c r="CD92" s="99">
        <v>0</v>
      </c>
      <c r="CE92" s="99">
        <v>0</v>
      </c>
      <c r="CF92" s="99">
        <v>0</v>
      </c>
      <c r="CG92" s="99">
        <v>0</v>
      </c>
      <c r="CH92" s="99">
        <v>0</v>
      </c>
      <c r="CI92" s="99">
        <v>0</v>
      </c>
      <c r="CJ92" s="99">
        <v>0</v>
      </c>
      <c r="CK92" s="99">
        <v>0</v>
      </c>
      <c r="CL92" s="99">
        <v>0</v>
      </c>
      <c r="CM92" s="99">
        <v>0</v>
      </c>
      <c r="CN92" s="99">
        <v>0</v>
      </c>
      <c r="CO92" s="99">
        <v>0</v>
      </c>
      <c r="CP92" s="99">
        <v>0</v>
      </c>
      <c r="CQ92" s="99">
        <v>0</v>
      </c>
      <c r="CR92" s="99">
        <v>0</v>
      </c>
      <c r="CS92" s="99">
        <v>0</v>
      </c>
      <c r="CT92" s="99">
        <v>0</v>
      </c>
      <c r="CU92" s="99">
        <v>0</v>
      </c>
      <c r="CV92" s="99">
        <v>0</v>
      </c>
      <c r="CW92" s="99">
        <v>0</v>
      </c>
      <c r="CX92" s="101">
        <v>1132.1300000000001</v>
      </c>
      <c r="CY92" s="101">
        <v>0</v>
      </c>
      <c r="CZ92" s="99">
        <v>0</v>
      </c>
      <c r="DA92" s="103">
        <f t="shared" si="2"/>
        <v>85697.79</v>
      </c>
      <c r="DB92" s="104">
        <v>85697.77</v>
      </c>
      <c r="DC92" s="120">
        <f t="shared" si="3"/>
        <v>1.9999999989522621E-2</v>
      </c>
    </row>
    <row r="93" spans="2:107" ht="15.75" thickBot="1" x14ac:dyDescent="0.3">
      <c r="B93" s="298" t="s">
        <v>57</v>
      </c>
      <c r="C93" s="98">
        <v>84</v>
      </c>
      <c r="D93" s="99">
        <v>0</v>
      </c>
      <c r="E93" s="99">
        <v>0</v>
      </c>
      <c r="F93" s="99">
        <v>0</v>
      </c>
      <c r="G93" s="99">
        <v>0</v>
      </c>
      <c r="H93" s="99">
        <v>0</v>
      </c>
      <c r="I93" s="99">
        <v>0</v>
      </c>
      <c r="J93" s="99">
        <v>0</v>
      </c>
      <c r="K93" s="99">
        <v>0</v>
      </c>
      <c r="L93" s="99">
        <v>0</v>
      </c>
      <c r="M93" s="99">
        <v>0</v>
      </c>
      <c r="N93" s="99">
        <v>0</v>
      </c>
      <c r="O93" s="99">
        <v>0</v>
      </c>
      <c r="P93" s="99">
        <v>0</v>
      </c>
      <c r="Q93" s="99">
        <v>0</v>
      </c>
      <c r="R93" s="99">
        <v>0</v>
      </c>
      <c r="S93" s="99">
        <v>0</v>
      </c>
      <c r="T93" s="99">
        <v>0</v>
      </c>
      <c r="U93" s="101">
        <v>500.37</v>
      </c>
      <c r="V93" s="101">
        <v>3117.76</v>
      </c>
      <c r="W93" s="101">
        <v>1203.01</v>
      </c>
      <c r="X93" s="101">
        <v>986.35</v>
      </c>
      <c r="Y93" s="101">
        <v>2028.44</v>
      </c>
      <c r="Z93" s="101">
        <v>1453.57</v>
      </c>
      <c r="AA93" s="101">
        <v>1400.29</v>
      </c>
      <c r="AB93" s="101">
        <v>4054.96</v>
      </c>
      <c r="AC93" s="99">
        <v>0</v>
      </c>
      <c r="AD93" s="101">
        <v>46.87</v>
      </c>
      <c r="AE93" s="101">
        <v>0.28999999999999998</v>
      </c>
      <c r="AF93" s="101">
        <v>0.59</v>
      </c>
      <c r="AG93" s="101">
        <v>0</v>
      </c>
      <c r="AH93" s="101">
        <v>0</v>
      </c>
      <c r="AI93" s="101">
        <v>3.99</v>
      </c>
      <c r="AJ93" s="101">
        <v>0.12</v>
      </c>
      <c r="AK93" s="101">
        <v>0.01</v>
      </c>
      <c r="AL93" s="101">
        <v>44.63</v>
      </c>
      <c r="AM93" s="101">
        <v>6894.65</v>
      </c>
      <c r="AN93" s="101">
        <v>0.12</v>
      </c>
      <c r="AO93" s="101">
        <v>223.86</v>
      </c>
      <c r="AP93" s="101">
        <v>1939.19</v>
      </c>
      <c r="AQ93" s="101">
        <v>0</v>
      </c>
      <c r="AR93" s="101">
        <v>606.55999999999995</v>
      </c>
      <c r="AS93" s="101">
        <v>528.85</v>
      </c>
      <c r="AT93" s="101">
        <v>3.41</v>
      </c>
      <c r="AU93" s="101">
        <v>0.21</v>
      </c>
      <c r="AV93" s="101">
        <v>6.82</v>
      </c>
      <c r="AW93" s="101">
        <v>8.0299999999999994</v>
      </c>
      <c r="AX93" s="101">
        <v>0</v>
      </c>
      <c r="AY93" s="101">
        <v>3.77</v>
      </c>
      <c r="AZ93" s="101">
        <v>8.73</v>
      </c>
      <c r="BA93" s="101">
        <v>18.63</v>
      </c>
      <c r="BB93" s="101">
        <v>0</v>
      </c>
      <c r="BC93" s="101">
        <v>0</v>
      </c>
      <c r="BD93" s="99">
        <v>0</v>
      </c>
      <c r="BE93" s="99">
        <v>0</v>
      </c>
      <c r="BF93" s="99">
        <v>0</v>
      </c>
      <c r="BG93" s="99">
        <v>0</v>
      </c>
      <c r="BH93" s="99">
        <v>0</v>
      </c>
      <c r="BI93" s="99">
        <v>0</v>
      </c>
      <c r="BJ93" s="99">
        <v>0</v>
      </c>
      <c r="BK93" s="99">
        <v>0</v>
      </c>
      <c r="BL93" s="99">
        <v>0</v>
      </c>
      <c r="BM93" s="99">
        <v>0</v>
      </c>
      <c r="BN93" s="99">
        <v>0</v>
      </c>
      <c r="BO93" s="99">
        <v>0</v>
      </c>
      <c r="BP93" s="99">
        <v>0</v>
      </c>
      <c r="BQ93" s="99">
        <v>0</v>
      </c>
      <c r="BR93" s="99">
        <v>0</v>
      </c>
      <c r="BS93" s="99">
        <v>0</v>
      </c>
      <c r="BT93" s="99">
        <v>0</v>
      </c>
      <c r="BU93" s="99">
        <v>0</v>
      </c>
      <c r="BV93" s="99">
        <v>0</v>
      </c>
      <c r="BW93" s="99">
        <v>0</v>
      </c>
      <c r="BX93" s="99">
        <v>0</v>
      </c>
      <c r="BY93" s="99">
        <v>0</v>
      </c>
      <c r="BZ93" s="102">
        <v>0</v>
      </c>
      <c r="CA93" s="99">
        <v>0</v>
      </c>
      <c r="CB93" s="99">
        <v>0</v>
      </c>
      <c r="CC93" s="99">
        <v>0</v>
      </c>
      <c r="CD93" s="99">
        <v>0</v>
      </c>
      <c r="CE93" s="99">
        <v>0</v>
      </c>
      <c r="CF93" s="99">
        <v>0</v>
      </c>
      <c r="CG93" s="99">
        <v>0</v>
      </c>
      <c r="CH93" s="99">
        <v>0</v>
      </c>
      <c r="CI93" s="99">
        <v>0</v>
      </c>
      <c r="CJ93" s="99">
        <v>0</v>
      </c>
      <c r="CK93" s="99">
        <v>0</v>
      </c>
      <c r="CL93" s="99">
        <v>0</v>
      </c>
      <c r="CM93" s="99">
        <v>0</v>
      </c>
      <c r="CN93" s="99">
        <v>0</v>
      </c>
      <c r="CO93" s="99">
        <v>0</v>
      </c>
      <c r="CP93" s="99">
        <v>0</v>
      </c>
      <c r="CQ93" s="99">
        <v>0</v>
      </c>
      <c r="CR93" s="99">
        <v>0</v>
      </c>
      <c r="CS93" s="99">
        <v>0</v>
      </c>
      <c r="CT93" s="99">
        <v>0</v>
      </c>
      <c r="CU93" s="99">
        <v>0</v>
      </c>
      <c r="CV93" s="99">
        <v>0</v>
      </c>
      <c r="CW93" s="99">
        <v>0</v>
      </c>
      <c r="CX93" s="101">
        <v>941.77</v>
      </c>
      <c r="CY93" s="101">
        <v>0</v>
      </c>
      <c r="CZ93" s="99">
        <v>0</v>
      </c>
      <c r="DA93" s="103">
        <f t="shared" si="2"/>
        <v>26025.85</v>
      </c>
      <c r="DB93" s="104">
        <v>26025.86</v>
      </c>
      <c r="DC93" s="120">
        <f t="shared" si="3"/>
        <v>-1.0000000002037268E-2</v>
      </c>
    </row>
    <row r="94" spans="2:107" ht="15.75" thickBot="1" x14ac:dyDescent="0.3">
      <c r="B94" s="298" t="s">
        <v>58</v>
      </c>
      <c r="C94" s="98">
        <v>85</v>
      </c>
      <c r="D94" s="99">
        <v>0</v>
      </c>
      <c r="E94" s="99">
        <v>0</v>
      </c>
      <c r="F94" s="99">
        <v>0</v>
      </c>
      <c r="G94" s="99">
        <v>0</v>
      </c>
      <c r="H94" s="99">
        <v>0</v>
      </c>
      <c r="I94" s="99">
        <v>0</v>
      </c>
      <c r="J94" s="99">
        <v>0</v>
      </c>
      <c r="K94" s="99">
        <v>0</v>
      </c>
      <c r="L94" s="99">
        <v>0</v>
      </c>
      <c r="M94" s="99">
        <v>0</v>
      </c>
      <c r="N94" s="99">
        <v>0</v>
      </c>
      <c r="O94" s="99">
        <v>0</v>
      </c>
      <c r="P94" s="99">
        <v>0</v>
      </c>
      <c r="Q94" s="99">
        <v>0</v>
      </c>
      <c r="R94" s="99">
        <v>0</v>
      </c>
      <c r="S94" s="99">
        <v>0</v>
      </c>
      <c r="T94" s="99">
        <v>0</v>
      </c>
      <c r="U94" s="101">
        <v>5.52</v>
      </c>
      <c r="V94" s="101">
        <v>72.8</v>
      </c>
      <c r="W94" s="101">
        <v>14.86</v>
      </c>
      <c r="X94" s="101">
        <v>23.5</v>
      </c>
      <c r="Y94" s="101">
        <v>41.65</v>
      </c>
      <c r="Z94" s="101">
        <v>20.2</v>
      </c>
      <c r="AA94" s="101">
        <v>26.26</v>
      </c>
      <c r="AB94" s="101">
        <v>114.77</v>
      </c>
      <c r="AC94" s="99">
        <v>0</v>
      </c>
      <c r="AD94" s="101">
        <v>0.33</v>
      </c>
      <c r="AE94" s="101">
        <v>3.87</v>
      </c>
      <c r="AF94" s="101">
        <v>0</v>
      </c>
      <c r="AG94" s="101">
        <v>0</v>
      </c>
      <c r="AH94" s="101">
        <v>0</v>
      </c>
      <c r="AI94" s="101">
        <v>0</v>
      </c>
      <c r="AJ94" s="101">
        <v>0</v>
      </c>
      <c r="AK94" s="101">
        <v>0</v>
      </c>
      <c r="AL94" s="101">
        <v>0.06</v>
      </c>
      <c r="AM94" s="101">
        <v>0.04</v>
      </c>
      <c r="AN94" s="101">
        <v>334.26</v>
      </c>
      <c r="AO94" s="101">
        <v>3.33</v>
      </c>
      <c r="AP94" s="101">
        <v>0</v>
      </c>
      <c r="AQ94" s="101">
        <v>0</v>
      </c>
      <c r="AR94" s="101">
        <v>936.49</v>
      </c>
      <c r="AS94" s="101">
        <v>5.43</v>
      </c>
      <c r="AT94" s="101">
        <v>0.19</v>
      </c>
      <c r="AU94" s="101">
        <v>0.02</v>
      </c>
      <c r="AV94" s="101">
        <v>0</v>
      </c>
      <c r="AW94" s="101">
        <v>0</v>
      </c>
      <c r="AX94" s="101">
        <v>0</v>
      </c>
      <c r="AY94" s="101">
        <v>0</v>
      </c>
      <c r="AZ94" s="101">
        <v>0.32</v>
      </c>
      <c r="BA94" s="101">
        <v>0</v>
      </c>
      <c r="BB94" s="101">
        <v>0</v>
      </c>
      <c r="BC94" s="101">
        <v>0</v>
      </c>
      <c r="BD94" s="99">
        <v>0</v>
      </c>
      <c r="BE94" s="99">
        <v>0</v>
      </c>
      <c r="BF94" s="99">
        <v>0</v>
      </c>
      <c r="BG94" s="99">
        <v>0</v>
      </c>
      <c r="BH94" s="99">
        <v>0</v>
      </c>
      <c r="BI94" s="99">
        <v>0</v>
      </c>
      <c r="BJ94" s="99">
        <v>0</v>
      </c>
      <c r="BK94" s="99">
        <v>0</v>
      </c>
      <c r="BL94" s="99">
        <v>0</v>
      </c>
      <c r="BM94" s="99">
        <v>0</v>
      </c>
      <c r="BN94" s="99">
        <v>0</v>
      </c>
      <c r="BO94" s="99">
        <v>0</v>
      </c>
      <c r="BP94" s="99">
        <v>0</v>
      </c>
      <c r="BQ94" s="99">
        <v>0</v>
      </c>
      <c r="BR94" s="99">
        <v>0</v>
      </c>
      <c r="BS94" s="99">
        <v>0</v>
      </c>
      <c r="BT94" s="99">
        <v>0</v>
      </c>
      <c r="BU94" s="99">
        <v>0</v>
      </c>
      <c r="BV94" s="99">
        <v>0</v>
      </c>
      <c r="BW94" s="99">
        <v>0</v>
      </c>
      <c r="BX94" s="99">
        <v>0</v>
      </c>
      <c r="BY94" s="99">
        <v>0</v>
      </c>
      <c r="BZ94" s="102">
        <v>0</v>
      </c>
      <c r="CA94" s="99">
        <v>0</v>
      </c>
      <c r="CB94" s="99">
        <v>0</v>
      </c>
      <c r="CC94" s="99">
        <v>0</v>
      </c>
      <c r="CD94" s="99">
        <v>0</v>
      </c>
      <c r="CE94" s="99">
        <v>0</v>
      </c>
      <c r="CF94" s="99">
        <v>0</v>
      </c>
      <c r="CG94" s="99">
        <v>0</v>
      </c>
      <c r="CH94" s="99">
        <v>0</v>
      </c>
      <c r="CI94" s="99">
        <v>0</v>
      </c>
      <c r="CJ94" s="99">
        <v>0</v>
      </c>
      <c r="CK94" s="99">
        <v>0</v>
      </c>
      <c r="CL94" s="99">
        <v>0</v>
      </c>
      <c r="CM94" s="99">
        <v>0</v>
      </c>
      <c r="CN94" s="99">
        <v>0</v>
      </c>
      <c r="CO94" s="99">
        <v>0</v>
      </c>
      <c r="CP94" s="99">
        <v>0</v>
      </c>
      <c r="CQ94" s="99">
        <v>0</v>
      </c>
      <c r="CR94" s="99">
        <v>0</v>
      </c>
      <c r="CS94" s="99">
        <v>0</v>
      </c>
      <c r="CT94" s="99">
        <v>0</v>
      </c>
      <c r="CU94" s="99">
        <v>0</v>
      </c>
      <c r="CV94" s="99">
        <v>0</v>
      </c>
      <c r="CW94" s="99">
        <v>0</v>
      </c>
      <c r="CX94" s="101">
        <v>3321.2</v>
      </c>
      <c r="CY94" s="101">
        <v>0</v>
      </c>
      <c r="CZ94" s="99">
        <v>0</v>
      </c>
      <c r="DA94" s="103">
        <f t="shared" si="2"/>
        <v>4925.1000000000004</v>
      </c>
      <c r="DB94" s="104">
        <v>4925.1000000000004</v>
      </c>
      <c r="DC94" s="120">
        <f t="shared" si="3"/>
        <v>0</v>
      </c>
    </row>
    <row r="95" spans="2:107" ht="15.75" thickBot="1" x14ac:dyDescent="0.3">
      <c r="B95" s="298" t="s">
        <v>271</v>
      </c>
      <c r="C95" s="98">
        <v>86</v>
      </c>
      <c r="D95" s="99">
        <v>0</v>
      </c>
      <c r="E95" s="99">
        <v>0</v>
      </c>
      <c r="F95" s="99">
        <v>0</v>
      </c>
      <c r="G95" s="99">
        <v>0</v>
      </c>
      <c r="H95" s="99">
        <v>0</v>
      </c>
      <c r="I95" s="99">
        <v>0</v>
      </c>
      <c r="J95" s="99">
        <v>0</v>
      </c>
      <c r="K95" s="99">
        <v>0</v>
      </c>
      <c r="L95" s="99">
        <v>0</v>
      </c>
      <c r="M95" s="99">
        <v>0</v>
      </c>
      <c r="N95" s="99">
        <v>0</v>
      </c>
      <c r="O95" s="99">
        <v>0</v>
      </c>
      <c r="P95" s="99">
        <v>0</v>
      </c>
      <c r="Q95" s="99">
        <v>0</v>
      </c>
      <c r="R95" s="99">
        <v>0</v>
      </c>
      <c r="S95" s="99">
        <v>0</v>
      </c>
      <c r="T95" s="99">
        <v>0</v>
      </c>
      <c r="U95" s="101">
        <v>2152.11</v>
      </c>
      <c r="V95" s="101">
        <v>14966.28</v>
      </c>
      <c r="W95" s="101">
        <v>3769.6</v>
      </c>
      <c r="X95" s="101">
        <v>2632.08</v>
      </c>
      <c r="Y95" s="101">
        <v>9911.77</v>
      </c>
      <c r="Z95" s="101">
        <v>4754.3900000000003</v>
      </c>
      <c r="AA95" s="101">
        <v>4653.3</v>
      </c>
      <c r="AB95" s="101">
        <v>18758.580000000002</v>
      </c>
      <c r="AC95" s="99">
        <v>0</v>
      </c>
      <c r="AD95" s="101">
        <v>1248.45</v>
      </c>
      <c r="AE95" s="101">
        <v>1.03</v>
      </c>
      <c r="AF95" s="101">
        <v>0.6</v>
      </c>
      <c r="AG95" s="101">
        <v>0.69</v>
      </c>
      <c r="AH95" s="101">
        <v>0.64</v>
      </c>
      <c r="AI95" s="101">
        <v>309.14999999999998</v>
      </c>
      <c r="AJ95" s="101">
        <v>17.350000000000001</v>
      </c>
      <c r="AK95" s="101">
        <v>4.3600000000000003</v>
      </c>
      <c r="AL95" s="101">
        <v>3352.24</v>
      </c>
      <c r="AM95" s="101">
        <v>103.18</v>
      </c>
      <c r="AN95" s="101">
        <v>242.82</v>
      </c>
      <c r="AO95" s="101">
        <v>248894.73</v>
      </c>
      <c r="AP95" s="101">
        <v>1983.23</v>
      </c>
      <c r="AQ95" s="101">
        <v>485.01</v>
      </c>
      <c r="AR95" s="101">
        <v>98673.38</v>
      </c>
      <c r="AS95" s="101">
        <v>4425.08</v>
      </c>
      <c r="AT95" s="101">
        <v>52.73</v>
      </c>
      <c r="AU95" s="101">
        <v>52.46</v>
      </c>
      <c r="AV95" s="101">
        <v>60.05</v>
      </c>
      <c r="AW95" s="101">
        <v>9274.86</v>
      </c>
      <c r="AX95" s="101">
        <v>198.4</v>
      </c>
      <c r="AY95" s="101">
        <v>10227.01</v>
      </c>
      <c r="AZ95" s="101">
        <v>2349.73</v>
      </c>
      <c r="BA95" s="101">
        <v>36156.660000000003</v>
      </c>
      <c r="BB95" s="101">
        <v>0</v>
      </c>
      <c r="BC95" s="101">
        <v>0</v>
      </c>
      <c r="BD95" s="99">
        <v>0</v>
      </c>
      <c r="BE95" s="99">
        <v>0</v>
      </c>
      <c r="BF95" s="99">
        <v>0</v>
      </c>
      <c r="BG95" s="99">
        <v>0</v>
      </c>
      <c r="BH95" s="99">
        <v>0</v>
      </c>
      <c r="BI95" s="99">
        <v>0</v>
      </c>
      <c r="BJ95" s="99">
        <v>0</v>
      </c>
      <c r="BK95" s="99">
        <v>0</v>
      </c>
      <c r="BL95" s="99">
        <v>0</v>
      </c>
      <c r="BM95" s="99">
        <v>0</v>
      </c>
      <c r="BN95" s="99">
        <v>0</v>
      </c>
      <c r="BO95" s="99">
        <v>0</v>
      </c>
      <c r="BP95" s="99">
        <v>0</v>
      </c>
      <c r="BQ95" s="99">
        <v>0</v>
      </c>
      <c r="BR95" s="99">
        <v>0</v>
      </c>
      <c r="BS95" s="99">
        <v>0</v>
      </c>
      <c r="BT95" s="99">
        <v>0</v>
      </c>
      <c r="BU95" s="99">
        <v>0</v>
      </c>
      <c r="BV95" s="99">
        <v>0</v>
      </c>
      <c r="BW95" s="99">
        <v>0</v>
      </c>
      <c r="BX95" s="99">
        <v>0</v>
      </c>
      <c r="BY95" s="99">
        <v>0</v>
      </c>
      <c r="BZ95" s="102">
        <v>0</v>
      </c>
      <c r="CA95" s="99">
        <v>0</v>
      </c>
      <c r="CB95" s="99">
        <v>0</v>
      </c>
      <c r="CC95" s="99">
        <v>0</v>
      </c>
      <c r="CD95" s="99">
        <v>0</v>
      </c>
      <c r="CE95" s="99">
        <v>0</v>
      </c>
      <c r="CF95" s="99">
        <v>0</v>
      </c>
      <c r="CG95" s="99">
        <v>0</v>
      </c>
      <c r="CH95" s="99">
        <v>0</v>
      </c>
      <c r="CI95" s="99">
        <v>0</v>
      </c>
      <c r="CJ95" s="99">
        <v>0</v>
      </c>
      <c r="CK95" s="99">
        <v>0</v>
      </c>
      <c r="CL95" s="99">
        <v>0</v>
      </c>
      <c r="CM95" s="99">
        <v>0</v>
      </c>
      <c r="CN95" s="99">
        <v>0</v>
      </c>
      <c r="CO95" s="99">
        <v>0</v>
      </c>
      <c r="CP95" s="99">
        <v>0</v>
      </c>
      <c r="CQ95" s="99">
        <v>0</v>
      </c>
      <c r="CR95" s="99">
        <v>0</v>
      </c>
      <c r="CS95" s="99">
        <v>0</v>
      </c>
      <c r="CT95" s="99">
        <v>0</v>
      </c>
      <c r="CU95" s="99">
        <v>0</v>
      </c>
      <c r="CV95" s="99">
        <v>0</v>
      </c>
      <c r="CW95" s="99">
        <v>0</v>
      </c>
      <c r="CX95" s="101">
        <v>169815.02</v>
      </c>
      <c r="CY95" s="101">
        <v>0</v>
      </c>
      <c r="CZ95" s="99">
        <v>0</v>
      </c>
      <c r="DA95" s="103">
        <f t="shared" si="2"/>
        <v>649526.97</v>
      </c>
      <c r="DB95" s="104">
        <v>649526.94999999995</v>
      </c>
      <c r="DC95" s="120">
        <f t="shared" si="3"/>
        <v>2.0000000018626451E-2</v>
      </c>
    </row>
    <row r="96" spans="2:107" ht="15.75" thickBot="1" x14ac:dyDescent="0.3">
      <c r="B96" s="298" t="s">
        <v>59</v>
      </c>
      <c r="C96" s="98">
        <v>87</v>
      </c>
      <c r="D96" s="99">
        <v>0</v>
      </c>
      <c r="E96" s="99">
        <v>0</v>
      </c>
      <c r="F96" s="99">
        <v>0</v>
      </c>
      <c r="G96" s="99">
        <v>0</v>
      </c>
      <c r="H96" s="99">
        <v>0</v>
      </c>
      <c r="I96" s="99">
        <v>0</v>
      </c>
      <c r="J96" s="99">
        <v>0</v>
      </c>
      <c r="K96" s="99">
        <v>0</v>
      </c>
      <c r="L96" s="99">
        <v>0</v>
      </c>
      <c r="M96" s="99">
        <v>0</v>
      </c>
      <c r="N96" s="99">
        <v>0</v>
      </c>
      <c r="O96" s="99">
        <v>0</v>
      </c>
      <c r="P96" s="99">
        <v>0</v>
      </c>
      <c r="Q96" s="99">
        <v>0</v>
      </c>
      <c r="R96" s="99">
        <v>0</v>
      </c>
      <c r="S96" s="99">
        <v>0</v>
      </c>
      <c r="T96" s="99">
        <v>0</v>
      </c>
      <c r="U96" s="101">
        <v>3872.32</v>
      </c>
      <c r="V96" s="101">
        <v>30807.119999999999</v>
      </c>
      <c r="W96" s="101">
        <v>7106.11</v>
      </c>
      <c r="X96" s="101">
        <v>7847.17</v>
      </c>
      <c r="Y96" s="101">
        <v>17193.490000000002</v>
      </c>
      <c r="Z96" s="101">
        <v>7759.41</v>
      </c>
      <c r="AA96" s="101">
        <v>12257.42</v>
      </c>
      <c r="AB96" s="101">
        <v>30654.11</v>
      </c>
      <c r="AC96" s="99">
        <v>0</v>
      </c>
      <c r="AD96" s="101">
        <v>7285.15</v>
      </c>
      <c r="AE96" s="101">
        <v>14132.65</v>
      </c>
      <c r="AF96" s="101">
        <v>9528.61</v>
      </c>
      <c r="AG96" s="101">
        <v>289.95</v>
      </c>
      <c r="AH96" s="101">
        <v>927.35</v>
      </c>
      <c r="AI96" s="101">
        <v>2842.78</v>
      </c>
      <c r="AJ96" s="101">
        <v>1546.16</v>
      </c>
      <c r="AK96" s="101">
        <v>381.87</v>
      </c>
      <c r="AL96" s="101">
        <v>1913.87</v>
      </c>
      <c r="AM96" s="101">
        <v>15378.33</v>
      </c>
      <c r="AN96" s="101">
        <v>4241.8599999999997</v>
      </c>
      <c r="AO96" s="101">
        <v>42776.84</v>
      </c>
      <c r="AP96" s="101">
        <v>97110.84</v>
      </c>
      <c r="AQ96" s="101">
        <v>6593.58</v>
      </c>
      <c r="AR96" s="101">
        <v>40495.64</v>
      </c>
      <c r="AS96" s="101">
        <v>6828.43</v>
      </c>
      <c r="AT96" s="101">
        <v>250.37</v>
      </c>
      <c r="AU96" s="101">
        <v>30.08</v>
      </c>
      <c r="AV96" s="101">
        <v>17179.34</v>
      </c>
      <c r="AW96" s="101">
        <v>16609.009999999998</v>
      </c>
      <c r="AX96" s="101">
        <v>442.64</v>
      </c>
      <c r="AY96" s="101">
        <v>1084.3</v>
      </c>
      <c r="AZ96" s="101">
        <v>3680.56</v>
      </c>
      <c r="BA96" s="101">
        <v>2000.59</v>
      </c>
      <c r="BB96" s="101">
        <v>0</v>
      </c>
      <c r="BC96" s="101">
        <v>0</v>
      </c>
      <c r="BD96" s="99">
        <v>0</v>
      </c>
      <c r="BE96" s="99">
        <v>0</v>
      </c>
      <c r="BF96" s="99">
        <v>0</v>
      </c>
      <c r="BG96" s="99">
        <v>0</v>
      </c>
      <c r="BH96" s="99">
        <v>0</v>
      </c>
      <c r="BI96" s="99">
        <v>0</v>
      </c>
      <c r="BJ96" s="99">
        <v>0</v>
      </c>
      <c r="BK96" s="99">
        <v>0</v>
      </c>
      <c r="BL96" s="99">
        <v>0</v>
      </c>
      <c r="BM96" s="99">
        <v>0</v>
      </c>
      <c r="BN96" s="99">
        <v>0</v>
      </c>
      <c r="BO96" s="99">
        <v>0</v>
      </c>
      <c r="BP96" s="99">
        <v>0</v>
      </c>
      <c r="BQ96" s="99">
        <v>0</v>
      </c>
      <c r="BR96" s="99">
        <v>0</v>
      </c>
      <c r="BS96" s="99">
        <v>0</v>
      </c>
      <c r="BT96" s="99">
        <v>0</v>
      </c>
      <c r="BU96" s="99">
        <v>0</v>
      </c>
      <c r="BV96" s="99">
        <v>0</v>
      </c>
      <c r="BW96" s="99">
        <v>0</v>
      </c>
      <c r="BX96" s="99">
        <v>0</v>
      </c>
      <c r="BY96" s="99">
        <v>0</v>
      </c>
      <c r="BZ96" s="102">
        <v>0</v>
      </c>
      <c r="CA96" s="99">
        <v>0</v>
      </c>
      <c r="CB96" s="99">
        <v>0</v>
      </c>
      <c r="CC96" s="99">
        <v>0</v>
      </c>
      <c r="CD96" s="99">
        <v>0</v>
      </c>
      <c r="CE96" s="99">
        <v>0</v>
      </c>
      <c r="CF96" s="99">
        <v>0</v>
      </c>
      <c r="CG96" s="99">
        <v>0</v>
      </c>
      <c r="CH96" s="99">
        <v>0</v>
      </c>
      <c r="CI96" s="99">
        <v>0</v>
      </c>
      <c r="CJ96" s="99">
        <v>0</v>
      </c>
      <c r="CK96" s="99">
        <v>0</v>
      </c>
      <c r="CL96" s="99">
        <v>0</v>
      </c>
      <c r="CM96" s="99">
        <v>0</v>
      </c>
      <c r="CN96" s="99">
        <v>0</v>
      </c>
      <c r="CO96" s="99">
        <v>0</v>
      </c>
      <c r="CP96" s="99">
        <v>0</v>
      </c>
      <c r="CQ96" s="99">
        <v>0</v>
      </c>
      <c r="CR96" s="99">
        <v>0</v>
      </c>
      <c r="CS96" s="99">
        <v>0</v>
      </c>
      <c r="CT96" s="99">
        <v>0</v>
      </c>
      <c r="CU96" s="99">
        <v>0</v>
      </c>
      <c r="CV96" s="99">
        <v>0</v>
      </c>
      <c r="CW96" s="99">
        <v>0</v>
      </c>
      <c r="CX96" s="101">
        <v>8730.4500000000007</v>
      </c>
      <c r="CY96" s="101">
        <v>41189.5</v>
      </c>
      <c r="CZ96" s="99">
        <v>0</v>
      </c>
      <c r="DA96" s="103">
        <f t="shared" si="2"/>
        <v>460967.90000000008</v>
      </c>
      <c r="DB96" s="104">
        <v>460967.89</v>
      </c>
      <c r="DC96" s="120">
        <f t="shared" si="3"/>
        <v>1.0000000067520887E-2</v>
      </c>
    </row>
    <row r="97" spans="2:107" ht="15.75" thickBot="1" x14ac:dyDescent="0.3">
      <c r="B97" s="298" t="s">
        <v>60</v>
      </c>
      <c r="C97" s="98">
        <v>88</v>
      </c>
      <c r="D97" s="99">
        <v>0</v>
      </c>
      <c r="E97" s="99">
        <v>0</v>
      </c>
      <c r="F97" s="99">
        <v>0</v>
      </c>
      <c r="G97" s="99">
        <v>0</v>
      </c>
      <c r="H97" s="99">
        <v>0</v>
      </c>
      <c r="I97" s="99">
        <v>0</v>
      </c>
      <c r="J97" s="99">
        <v>0</v>
      </c>
      <c r="K97" s="99">
        <v>0</v>
      </c>
      <c r="L97" s="99">
        <v>0</v>
      </c>
      <c r="M97" s="99">
        <v>0</v>
      </c>
      <c r="N97" s="99">
        <v>0</v>
      </c>
      <c r="O97" s="99">
        <v>0</v>
      </c>
      <c r="P97" s="99">
        <v>0</v>
      </c>
      <c r="Q97" s="99">
        <v>0</v>
      </c>
      <c r="R97" s="99">
        <v>0</v>
      </c>
      <c r="S97" s="99">
        <v>0</v>
      </c>
      <c r="T97" s="99">
        <v>0</v>
      </c>
      <c r="U97" s="101">
        <v>0</v>
      </c>
      <c r="V97" s="101">
        <v>0</v>
      </c>
      <c r="W97" s="101">
        <v>0</v>
      </c>
      <c r="X97" s="101">
        <v>0</v>
      </c>
      <c r="Y97" s="101">
        <v>0</v>
      </c>
      <c r="Z97" s="101">
        <v>0</v>
      </c>
      <c r="AA97" s="101">
        <v>0</v>
      </c>
      <c r="AB97" s="101">
        <v>0</v>
      </c>
      <c r="AC97" s="99">
        <v>0</v>
      </c>
      <c r="AD97" s="101">
        <v>0</v>
      </c>
      <c r="AE97" s="101">
        <v>0</v>
      </c>
      <c r="AF97" s="101">
        <v>0</v>
      </c>
      <c r="AG97" s="101">
        <v>0</v>
      </c>
      <c r="AH97" s="101">
        <v>0</v>
      </c>
      <c r="AI97" s="101">
        <v>0</v>
      </c>
      <c r="AJ97" s="101">
        <v>0</v>
      </c>
      <c r="AK97" s="101">
        <v>0</v>
      </c>
      <c r="AL97" s="101">
        <v>0</v>
      </c>
      <c r="AM97" s="101">
        <v>0</v>
      </c>
      <c r="AN97" s="101">
        <v>0</v>
      </c>
      <c r="AO97" s="101">
        <v>0</v>
      </c>
      <c r="AP97" s="101">
        <v>0</v>
      </c>
      <c r="AQ97" s="101">
        <v>0</v>
      </c>
      <c r="AR97" s="101">
        <v>0</v>
      </c>
      <c r="AS97" s="101">
        <v>0</v>
      </c>
      <c r="AT97" s="101">
        <v>0</v>
      </c>
      <c r="AU97" s="101">
        <v>0</v>
      </c>
      <c r="AV97" s="101">
        <v>0</v>
      </c>
      <c r="AW97" s="101">
        <v>0</v>
      </c>
      <c r="AX97" s="101">
        <v>0</v>
      </c>
      <c r="AY97" s="101">
        <v>0</v>
      </c>
      <c r="AZ97" s="101">
        <v>0</v>
      </c>
      <c r="BA97" s="101">
        <v>0</v>
      </c>
      <c r="BB97" s="101">
        <v>0</v>
      </c>
      <c r="BC97" s="101">
        <v>0</v>
      </c>
      <c r="BD97" s="99">
        <v>0</v>
      </c>
      <c r="BE97" s="99">
        <v>0</v>
      </c>
      <c r="BF97" s="99">
        <v>0</v>
      </c>
      <c r="BG97" s="99">
        <v>0</v>
      </c>
      <c r="BH97" s="99">
        <v>0</v>
      </c>
      <c r="BI97" s="99">
        <v>0</v>
      </c>
      <c r="BJ97" s="99">
        <v>0</v>
      </c>
      <c r="BK97" s="99">
        <v>0</v>
      </c>
      <c r="BL97" s="99">
        <v>0</v>
      </c>
      <c r="BM97" s="99">
        <v>0</v>
      </c>
      <c r="BN97" s="99">
        <v>0</v>
      </c>
      <c r="BO97" s="99">
        <v>0</v>
      </c>
      <c r="BP97" s="99">
        <v>0</v>
      </c>
      <c r="BQ97" s="99">
        <v>0</v>
      </c>
      <c r="BR97" s="99">
        <v>0</v>
      </c>
      <c r="BS97" s="99">
        <v>0</v>
      </c>
      <c r="BT97" s="99">
        <v>0</v>
      </c>
      <c r="BU97" s="99">
        <v>0</v>
      </c>
      <c r="BV97" s="99">
        <v>0</v>
      </c>
      <c r="BW97" s="99">
        <v>0</v>
      </c>
      <c r="BX97" s="99">
        <v>0</v>
      </c>
      <c r="BY97" s="99">
        <v>0</v>
      </c>
      <c r="BZ97" s="102">
        <v>0</v>
      </c>
      <c r="CA97" s="99">
        <v>0</v>
      </c>
      <c r="CB97" s="99">
        <v>0</v>
      </c>
      <c r="CC97" s="99">
        <v>0</v>
      </c>
      <c r="CD97" s="99">
        <v>0</v>
      </c>
      <c r="CE97" s="99">
        <v>0</v>
      </c>
      <c r="CF97" s="99">
        <v>0</v>
      </c>
      <c r="CG97" s="99">
        <v>0</v>
      </c>
      <c r="CH97" s="99">
        <v>0</v>
      </c>
      <c r="CI97" s="99">
        <v>0</v>
      </c>
      <c r="CJ97" s="99">
        <v>0</v>
      </c>
      <c r="CK97" s="99">
        <v>0</v>
      </c>
      <c r="CL97" s="99">
        <v>0</v>
      </c>
      <c r="CM97" s="99">
        <v>0</v>
      </c>
      <c r="CN97" s="99">
        <v>0</v>
      </c>
      <c r="CO97" s="99">
        <v>0</v>
      </c>
      <c r="CP97" s="99">
        <v>0</v>
      </c>
      <c r="CQ97" s="99">
        <v>0</v>
      </c>
      <c r="CR97" s="99">
        <v>0</v>
      </c>
      <c r="CS97" s="99">
        <v>0</v>
      </c>
      <c r="CT97" s="99">
        <v>0</v>
      </c>
      <c r="CU97" s="99">
        <v>0</v>
      </c>
      <c r="CV97" s="99">
        <v>0</v>
      </c>
      <c r="CW97" s="99">
        <v>0</v>
      </c>
      <c r="CX97" s="101">
        <v>0</v>
      </c>
      <c r="CY97" s="101">
        <v>0</v>
      </c>
      <c r="CZ97" s="99">
        <v>0</v>
      </c>
      <c r="DA97" s="103">
        <f t="shared" si="2"/>
        <v>0</v>
      </c>
      <c r="DB97" s="104">
        <v>0</v>
      </c>
      <c r="DC97" s="120">
        <f t="shared" si="3"/>
        <v>0</v>
      </c>
    </row>
    <row r="98" spans="2:107" ht="15.75" thickBot="1" x14ac:dyDescent="0.3">
      <c r="B98" s="298" t="s">
        <v>61</v>
      </c>
      <c r="C98" s="98">
        <v>89</v>
      </c>
      <c r="D98" s="99">
        <v>0</v>
      </c>
      <c r="E98" s="99">
        <v>0</v>
      </c>
      <c r="F98" s="99">
        <v>0</v>
      </c>
      <c r="G98" s="99">
        <v>0</v>
      </c>
      <c r="H98" s="99">
        <v>0</v>
      </c>
      <c r="I98" s="99">
        <v>0</v>
      </c>
      <c r="J98" s="99">
        <v>0</v>
      </c>
      <c r="K98" s="99">
        <v>0</v>
      </c>
      <c r="L98" s="99">
        <v>0</v>
      </c>
      <c r="M98" s="99">
        <v>0</v>
      </c>
      <c r="N98" s="99">
        <v>0</v>
      </c>
      <c r="O98" s="99">
        <v>0</v>
      </c>
      <c r="P98" s="99">
        <v>0</v>
      </c>
      <c r="Q98" s="99">
        <v>0</v>
      </c>
      <c r="R98" s="99">
        <v>0</v>
      </c>
      <c r="S98" s="99">
        <v>0</v>
      </c>
      <c r="T98" s="99">
        <v>0</v>
      </c>
      <c r="U98" s="101">
        <v>0</v>
      </c>
      <c r="V98" s="101">
        <v>0</v>
      </c>
      <c r="W98" s="101">
        <v>0</v>
      </c>
      <c r="X98" s="101">
        <v>0</v>
      </c>
      <c r="Y98" s="101">
        <v>0</v>
      </c>
      <c r="Z98" s="101">
        <v>0</v>
      </c>
      <c r="AA98" s="101">
        <v>0</v>
      </c>
      <c r="AB98" s="101">
        <v>0</v>
      </c>
      <c r="AC98" s="99">
        <v>0</v>
      </c>
      <c r="AD98" s="101">
        <v>0</v>
      </c>
      <c r="AE98" s="101">
        <v>0</v>
      </c>
      <c r="AF98" s="101">
        <v>0</v>
      </c>
      <c r="AG98" s="101">
        <v>0</v>
      </c>
      <c r="AH98" s="101">
        <v>0</v>
      </c>
      <c r="AI98" s="101">
        <v>0</v>
      </c>
      <c r="AJ98" s="101">
        <v>0</v>
      </c>
      <c r="AK98" s="101">
        <v>0</v>
      </c>
      <c r="AL98" s="101">
        <v>0</v>
      </c>
      <c r="AM98" s="101">
        <v>0</v>
      </c>
      <c r="AN98" s="101">
        <v>0</v>
      </c>
      <c r="AO98" s="101">
        <v>0</v>
      </c>
      <c r="AP98" s="101">
        <v>0</v>
      </c>
      <c r="AQ98" s="101">
        <v>0</v>
      </c>
      <c r="AR98" s="101">
        <v>0</v>
      </c>
      <c r="AS98" s="101">
        <v>0</v>
      </c>
      <c r="AT98" s="101">
        <v>0</v>
      </c>
      <c r="AU98" s="101">
        <v>0</v>
      </c>
      <c r="AV98" s="101">
        <v>0</v>
      </c>
      <c r="AW98" s="101">
        <v>0</v>
      </c>
      <c r="AX98" s="101">
        <v>0</v>
      </c>
      <c r="AY98" s="101">
        <v>0</v>
      </c>
      <c r="AZ98" s="101">
        <v>0</v>
      </c>
      <c r="BA98" s="101">
        <v>0</v>
      </c>
      <c r="BB98" s="101">
        <v>0</v>
      </c>
      <c r="BC98" s="101">
        <v>0</v>
      </c>
      <c r="BD98" s="99">
        <v>0</v>
      </c>
      <c r="BE98" s="99">
        <v>0</v>
      </c>
      <c r="BF98" s="99">
        <v>0</v>
      </c>
      <c r="BG98" s="99">
        <v>0</v>
      </c>
      <c r="BH98" s="99">
        <v>0</v>
      </c>
      <c r="BI98" s="99">
        <v>0</v>
      </c>
      <c r="BJ98" s="99">
        <v>0</v>
      </c>
      <c r="BK98" s="99">
        <v>0</v>
      </c>
      <c r="BL98" s="99">
        <v>0</v>
      </c>
      <c r="BM98" s="99">
        <v>0</v>
      </c>
      <c r="BN98" s="99">
        <v>0</v>
      </c>
      <c r="BO98" s="99">
        <v>0</v>
      </c>
      <c r="BP98" s="99">
        <v>0</v>
      </c>
      <c r="BQ98" s="99">
        <v>0</v>
      </c>
      <c r="BR98" s="99">
        <v>0</v>
      </c>
      <c r="BS98" s="99">
        <v>0</v>
      </c>
      <c r="BT98" s="99">
        <v>0</v>
      </c>
      <c r="BU98" s="99">
        <v>0</v>
      </c>
      <c r="BV98" s="99">
        <v>0</v>
      </c>
      <c r="BW98" s="99">
        <v>0</v>
      </c>
      <c r="BX98" s="99">
        <v>0</v>
      </c>
      <c r="BY98" s="99">
        <v>0</v>
      </c>
      <c r="BZ98" s="102">
        <v>0</v>
      </c>
      <c r="CA98" s="99">
        <v>0</v>
      </c>
      <c r="CB98" s="99">
        <v>0</v>
      </c>
      <c r="CC98" s="99">
        <v>0</v>
      </c>
      <c r="CD98" s="99">
        <v>0</v>
      </c>
      <c r="CE98" s="99">
        <v>0</v>
      </c>
      <c r="CF98" s="99">
        <v>0</v>
      </c>
      <c r="CG98" s="99">
        <v>0</v>
      </c>
      <c r="CH98" s="99">
        <v>0</v>
      </c>
      <c r="CI98" s="99">
        <v>0</v>
      </c>
      <c r="CJ98" s="99">
        <v>0</v>
      </c>
      <c r="CK98" s="99">
        <v>0</v>
      </c>
      <c r="CL98" s="99">
        <v>0</v>
      </c>
      <c r="CM98" s="99">
        <v>0</v>
      </c>
      <c r="CN98" s="99">
        <v>0</v>
      </c>
      <c r="CO98" s="99">
        <v>0</v>
      </c>
      <c r="CP98" s="99">
        <v>0</v>
      </c>
      <c r="CQ98" s="99">
        <v>0</v>
      </c>
      <c r="CR98" s="99">
        <v>0</v>
      </c>
      <c r="CS98" s="99">
        <v>0</v>
      </c>
      <c r="CT98" s="99">
        <v>0</v>
      </c>
      <c r="CU98" s="99">
        <v>0</v>
      </c>
      <c r="CV98" s="99">
        <v>0</v>
      </c>
      <c r="CW98" s="99">
        <v>0</v>
      </c>
      <c r="CX98" s="101">
        <v>0</v>
      </c>
      <c r="CY98" s="101">
        <v>0</v>
      </c>
      <c r="CZ98" s="99">
        <v>0</v>
      </c>
      <c r="DA98" s="103">
        <f t="shared" si="2"/>
        <v>0</v>
      </c>
      <c r="DB98" s="104">
        <v>0</v>
      </c>
      <c r="DC98" s="120">
        <f t="shared" si="3"/>
        <v>0</v>
      </c>
    </row>
    <row r="99" spans="2:107" ht="15.75" thickBot="1" x14ac:dyDescent="0.3">
      <c r="B99" s="298" t="s">
        <v>62</v>
      </c>
      <c r="C99" s="98">
        <v>90</v>
      </c>
      <c r="D99" s="99">
        <v>0</v>
      </c>
      <c r="E99" s="99">
        <v>0</v>
      </c>
      <c r="F99" s="99">
        <v>0</v>
      </c>
      <c r="G99" s="99">
        <v>0</v>
      </c>
      <c r="H99" s="99">
        <v>0</v>
      </c>
      <c r="I99" s="99">
        <v>0</v>
      </c>
      <c r="J99" s="99">
        <v>0</v>
      </c>
      <c r="K99" s="99">
        <v>0</v>
      </c>
      <c r="L99" s="99">
        <v>0</v>
      </c>
      <c r="M99" s="99">
        <v>0</v>
      </c>
      <c r="N99" s="99">
        <v>0</v>
      </c>
      <c r="O99" s="99">
        <v>0</v>
      </c>
      <c r="P99" s="99">
        <v>0</v>
      </c>
      <c r="Q99" s="99">
        <v>0</v>
      </c>
      <c r="R99" s="99">
        <v>0</v>
      </c>
      <c r="S99" s="99">
        <v>0</v>
      </c>
      <c r="T99" s="99">
        <v>0</v>
      </c>
      <c r="U99" s="101">
        <v>58.33</v>
      </c>
      <c r="V99" s="101">
        <v>474.46</v>
      </c>
      <c r="W99" s="101">
        <v>157.47999999999999</v>
      </c>
      <c r="X99" s="101">
        <v>244.45</v>
      </c>
      <c r="Y99" s="101">
        <v>407.33</v>
      </c>
      <c r="Z99" s="101">
        <v>166.94</v>
      </c>
      <c r="AA99" s="101">
        <v>273.25</v>
      </c>
      <c r="AB99" s="101">
        <v>725.88</v>
      </c>
      <c r="AC99" s="99">
        <v>0</v>
      </c>
      <c r="AD99" s="101">
        <v>88.01</v>
      </c>
      <c r="AE99" s="101">
        <v>0</v>
      </c>
      <c r="AF99" s="101">
        <v>0</v>
      </c>
      <c r="AG99" s="101">
        <v>0</v>
      </c>
      <c r="AH99" s="101">
        <v>0</v>
      </c>
      <c r="AI99" s="101">
        <v>0</v>
      </c>
      <c r="AJ99" s="101">
        <v>1.84</v>
      </c>
      <c r="AK99" s="101">
        <v>0</v>
      </c>
      <c r="AL99" s="101">
        <v>318.27</v>
      </c>
      <c r="AM99" s="101">
        <v>318.64999999999998</v>
      </c>
      <c r="AN99" s="101">
        <v>607.6</v>
      </c>
      <c r="AO99" s="101">
        <v>1010.46</v>
      </c>
      <c r="AP99" s="101">
        <v>454.33</v>
      </c>
      <c r="AQ99" s="101">
        <v>0.85</v>
      </c>
      <c r="AR99" s="101">
        <v>0</v>
      </c>
      <c r="AS99" s="101">
        <v>1288.67</v>
      </c>
      <c r="AT99" s="101">
        <v>3.6</v>
      </c>
      <c r="AU99" s="101">
        <v>8.58</v>
      </c>
      <c r="AV99" s="101">
        <v>45.71</v>
      </c>
      <c r="AW99" s="101">
        <v>5004.7299999999996</v>
      </c>
      <c r="AX99" s="101">
        <v>16.91</v>
      </c>
      <c r="AY99" s="101">
        <v>25.89</v>
      </c>
      <c r="AZ99" s="101">
        <v>64.06</v>
      </c>
      <c r="BA99" s="101">
        <v>9.65</v>
      </c>
      <c r="BB99" s="101">
        <v>0</v>
      </c>
      <c r="BC99" s="101">
        <v>0</v>
      </c>
      <c r="BD99" s="99">
        <v>0</v>
      </c>
      <c r="BE99" s="99">
        <v>0</v>
      </c>
      <c r="BF99" s="99">
        <v>0</v>
      </c>
      <c r="BG99" s="99">
        <v>0</v>
      </c>
      <c r="BH99" s="99">
        <v>0</v>
      </c>
      <c r="BI99" s="99">
        <v>0</v>
      </c>
      <c r="BJ99" s="99">
        <v>0</v>
      </c>
      <c r="BK99" s="99">
        <v>0</v>
      </c>
      <c r="BL99" s="99">
        <v>0</v>
      </c>
      <c r="BM99" s="99">
        <v>0</v>
      </c>
      <c r="BN99" s="99">
        <v>0</v>
      </c>
      <c r="BO99" s="99">
        <v>0</v>
      </c>
      <c r="BP99" s="99">
        <v>0</v>
      </c>
      <c r="BQ99" s="99">
        <v>0</v>
      </c>
      <c r="BR99" s="99">
        <v>0</v>
      </c>
      <c r="BS99" s="99">
        <v>0</v>
      </c>
      <c r="BT99" s="99">
        <v>0</v>
      </c>
      <c r="BU99" s="99">
        <v>0</v>
      </c>
      <c r="BV99" s="99">
        <v>0</v>
      </c>
      <c r="BW99" s="99">
        <v>0</v>
      </c>
      <c r="BX99" s="99">
        <v>0</v>
      </c>
      <c r="BY99" s="99">
        <v>0</v>
      </c>
      <c r="BZ99" s="102">
        <v>0</v>
      </c>
      <c r="CA99" s="99">
        <v>0</v>
      </c>
      <c r="CB99" s="99">
        <v>0</v>
      </c>
      <c r="CC99" s="99">
        <v>0</v>
      </c>
      <c r="CD99" s="99">
        <v>0</v>
      </c>
      <c r="CE99" s="99">
        <v>0</v>
      </c>
      <c r="CF99" s="99">
        <v>0</v>
      </c>
      <c r="CG99" s="99">
        <v>0</v>
      </c>
      <c r="CH99" s="99">
        <v>0</v>
      </c>
      <c r="CI99" s="99">
        <v>0</v>
      </c>
      <c r="CJ99" s="99">
        <v>0</v>
      </c>
      <c r="CK99" s="99">
        <v>0</v>
      </c>
      <c r="CL99" s="99">
        <v>0</v>
      </c>
      <c r="CM99" s="99">
        <v>0</v>
      </c>
      <c r="CN99" s="99">
        <v>0</v>
      </c>
      <c r="CO99" s="99">
        <v>0</v>
      </c>
      <c r="CP99" s="99">
        <v>0</v>
      </c>
      <c r="CQ99" s="99">
        <v>0</v>
      </c>
      <c r="CR99" s="99">
        <v>0</v>
      </c>
      <c r="CS99" s="99">
        <v>0</v>
      </c>
      <c r="CT99" s="99">
        <v>0</v>
      </c>
      <c r="CU99" s="99">
        <v>0</v>
      </c>
      <c r="CV99" s="99">
        <v>0</v>
      </c>
      <c r="CW99" s="99">
        <v>0</v>
      </c>
      <c r="CX99" s="101">
        <v>0</v>
      </c>
      <c r="CY99" s="101">
        <v>0</v>
      </c>
      <c r="CZ99" s="99">
        <v>0</v>
      </c>
      <c r="DA99" s="103">
        <f t="shared" si="2"/>
        <v>11775.93</v>
      </c>
      <c r="DB99" s="104">
        <v>11775.94</v>
      </c>
      <c r="DC99" s="120">
        <f t="shared" si="3"/>
        <v>-1.0000000000218279E-2</v>
      </c>
    </row>
    <row r="100" spans="2:107" ht="15.75" thickBot="1" x14ac:dyDescent="0.3">
      <c r="B100" s="298" t="s">
        <v>63</v>
      </c>
      <c r="C100" s="98">
        <v>91</v>
      </c>
      <c r="D100" s="99">
        <v>0</v>
      </c>
      <c r="E100" s="99">
        <v>0</v>
      </c>
      <c r="F100" s="99">
        <v>0</v>
      </c>
      <c r="G100" s="99">
        <v>0</v>
      </c>
      <c r="H100" s="99">
        <v>0</v>
      </c>
      <c r="I100" s="99">
        <v>0</v>
      </c>
      <c r="J100" s="99">
        <v>0</v>
      </c>
      <c r="K100" s="99">
        <v>0</v>
      </c>
      <c r="L100" s="99">
        <v>0</v>
      </c>
      <c r="M100" s="99">
        <v>0</v>
      </c>
      <c r="N100" s="99">
        <v>0</v>
      </c>
      <c r="O100" s="99">
        <v>0</v>
      </c>
      <c r="P100" s="99">
        <v>0</v>
      </c>
      <c r="Q100" s="99">
        <v>0</v>
      </c>
      <c r="R100" s="99">
        <v>0</v>
      </c>
      <c r="S100" s="99">
        <v>0</v>
      </c>
      <c r="T100" s="99">
        <v>0</v>
      </c>
      <c r="U100" s="101">
        <v>4.6500000000000004</v>
      </c>
      <c r="V100" s="101">
        <v>103.89</v>
      </c>
      <c r="W100" s="101">
        <v>13.28</v>
      </c>
      <c r="X100" s="101">
        <v>73.11</v>
      </c>
      <c r="Y100" s="101">
        <v>166.96</v>
      </c>
      <c r="Z100" s="101">
        <v>37.43</v>
      </c>
      <c r="AA100" s="101">
        <v>31.16</v>
      </c>
      <c r="AB100" s="101">
        <v>67.69</v>
      </c>
      <c r="AC100" s="99">
        <v>0</v>
      </c>
      <c r="AD100" s="101">
        <v>729.83</v>
      </c>
      <c r="AE100" s="101">
        <v>0</v>
      </c>
      <c r="AF100" s="101">
        <v>1.1299999999999999</v>
      </c>
      <c r="AG100" s="101">
        <v>0</v>
      </c>
      <c r="AH100" s="101">
        <v>38.15</v>
      </c>
      <c r="AI100" s="101">
        <v>0</v>
      </c>
      <c r="AJ100" s="101">
        <v>1.5</v>
      </c>
      <c r="AK100" s="101">
        <v>0.17</v>
      </c>
      <c r="AL100" s="101">
        <v>93.3</v>
      </c>
      <c r="AM100" s="101">
        <v>84.93</v>
      </c>
      <c r="AN100" s="101">
        <v>33.99</v>
      </c>
      <c r="AO100" s="101">
        <v>166.02</v>
      </c>
      <c r="AP100" s="101">
        <v>119.07</v>
      </c>
      <c r="AQ100" s="101">
        <v>5.45</v>
      </c>
      <c r="AR100" s="101">
        <v>407.46</v>
      </c>
      <c r="AS100" s="101">
        <v>5658.42</v>
      </c>
      <c r="AT100" s="101">
        <v>17.98</v>
      </c>
      <c r="AU100" s="101">
        <v>25.91</v>
      </c>
      <c r="AV100" s="101">
        <v>16.54</v>
      </c>
      <c r="AW100" s="101">
        <v>172.98</v>
      </c>
      <c r="AX100" s="101">
        <v>124.4</v>
      </c>
      <c r="AY100" s="101">
        <v>109.91</v>
      </c>
      <c r="AZ100" s="101">
        <v>153.31</v>
      </c>
      <c r="BA100" s="101">
        <v>97.76</v>
      </c>
      <c r="BB100" s="101">
        <v>0</v>
      </c>
      <c r="BC100" s="101">
        <v>0</v>
      </c>
      <c r="BD100" s="99">
        <v>0</v>
      </c>
      <c r="BE100" s="99">
        <v>0</v>
      </c>
      <c r="BF100" s="99">
        <v>0</v>
      </c>
      <c r="BG100" s="99">
        <v>0</v>
      </c>
      <c r="BH100" s="99">
        <v>0</v>
      </c>
      <c r="BI100" s="99">
        <v>0</v>
      </c>
      <c r="BJ100" s="99">
        <v>0</v>
      </c>
      <c r="BK100" s="99">
        <v>0</v>
      </c>
      <c r="BL100" s="99">
        <v>0</v>
      </c>
      <c r="BM100" s="99">
        <v>0</v>
      </c>
      <c r="BN100" s="99">
        <v>0</v>
      </c>
      <c r="BO100" s="99">
        <v>0</v>
      </c>
      <c r="BP100" s="99">
        <v>0</v>
      </c>
      <c r="BQ100" s="99">
        <v>0</v>
      </c>
      <c r="BR100" s="99">
        <v>0</v>
      </c>
      <c r="BS100" s="99">
        <v>0</v>
      </c>
      <c r="BT100" s="99">
        <v>0</v>
      </c>
      <c r="BU100" s="99">
        <v>0</v>
      </c>
      <c r="BV100" s="99">
        <v>0</v>
      </c>
      <c r="BW100" s="99">
        <v>0</v>
      </c>
      <c r="BX100" s="99">
        <v>0</v>
      </c>
      <c r="BY100" s="99">
        <v>0</v>
      </c>
      <c r="BZ100" s="102">
        <v>0</v>
      </c>
      <c r="CA100" s="99">
        <v>0</v>
      </c>
      <c r="CB100" s="99">
        <v>0</v>
      </c>
      <c r="CC100" s="99">
        <v>0</v>
      </c>
      <c r="CD100" s="99">
        <v>0</v>
      </c>
      <c r="CE100" s="99">
        <v>0</v>
      </c>
      <c r="CF100" s="99">
        <v>0</v>
      </c>
      <c r="CG100" s="99">
        <v>0</v>
      </c>
      <c r="CH100" s="99">
        <v>0</v>
      </c>
      <c r="CI100" s="99">
        <v>0</v>
      </c>
      <c r="CJ100" s="99">
        <v>0</v>
      </c>
      <c r="CK100" s="99">
        <v>0</v>
      </c>
      <c r="CL100" s="99">
        <v>0</v>
      </c>
      <c r="CM100" s="99">
        <v>0</v>
      </c>
      <c r="CN100" s="99">
        <v>0</v>
      </c>
      <c r="CO100" s="99">
        <v>0</v>
      </c>
      <c r="CP100" s="99">
        <v>0</v>
      </c>
      <c r="CQ100" s="99">
        <v>0</v>
      </c>
      <c r="CR100" s="99">
        <v>0</v>
      </c>
      <c r="CS100" s="99">
        <v>0</v>
      </c>
      <c r="CT100" s="99">
        <v>0</v>
      </c>
      <c r="CU100" s="99">
        <v>0</v>
      </c>
      <c r="CV100" s="99">
        <v>0</v>
      </c>
      <c r="CW100" s="99">
        <v>0</v>
      </c>
      <c r="CX100" s="101">
        <v>0</v>
      </c>
      <c r="CY100" s="101">
        <v>0</v>
      </c>
      <c r="CZ100" s="99">
        <v>0</v>
      </c>
      <c r="DA100" s="103">
        <f t="shared" si="2"/>
        <v>8556.3799999999992</v>
      </c>
      <c r="DB100" s="104">
        <v>8556.3700000000008</v>
      </c>
      <c r="DC100" s="120">
        <f t="shared" si="3"/>
        <v>9.9999999983992893E-3</v>
      </c>
    </row>
    <row r="101" spans="2:107" ht="15.75" thickBot="1" x14ac:dyDescent="0.3">
      <c r="B101" s="298" t="s">
        <v>272</v>
      </c>
      <c r="C101" s="98">
        <v>92</v>
      </c>
      <c r="D101" s="99">
        <v>0</v>
      </c>
      <c r="E101" s="99">
        <v>0</v>
      </c>
      <c r="F101" s="99">
        <v>0</v>
      </c>
      <c r="G101" s="99">
        <v>0</v>
      </c>
      <c r="H101" s="99">
        <v>0</v>
      </c>
      <c r="I101" s="99">
        <v>0</v>
      </c>
      <c r="J101" s="99">
        <v>0</v>
      </c>
      <c r="K101" s="99">
        <v>0</v>
      </c>
      <c r="L101" s="99">
        <v>0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  <c r="R101" s="99">
        <v>0</v>
      </c>
      <c r="S101" s="99">
        <v>0</v>
      </c>
      <c r="T101" s="99">
        <v>0</v>
      </c>
      <c r="U101" s="101">
        <v>76.06</v>
      </c>
      <c r="V101" s="101">
        <v>1697.26</v>
      </c>
      <c r="W101" s="101">
        <v>634.58000000000004</v>
      </c>
      <c r="X101" s="101">
        <v>1463.14</v>
      </c>
      <c r="Y101" s="101">
        <v>2431.67</v>
      </c>
      <c r="Z101" s="101">
        <v>1501.65</v>
      </c>
      <c r="AA101" s="101">
        <v>2259.6999999999998</v>
      </c>
      <c r="AB101" s="101">
        <v>4844.28</v>
      </c>
      <c r="AC101" s="99">
        <v>0</v>
      </c>
      <c r="AD101" s="101">
        <v>171.21</v>
      </c>
      <c r="AE101" s="101">
        <v>0</v>
      </c>
      <c r="AF101" s="101">
        <v>0.15</v>
      </c>
      <c r="AG101" s="101">
        <v>0</v>
      </c>
      <c r="AH101" s="101">
        <v>2.2000000000000002</v>
      </c>
      <c r="AI101" s="101">
        <v>0</v>
      </c>
      <c r="AJ101" s="101">
        <v>12.73</v>
      </c>
      <c r="AK101" s="101">
        <v>0.01</v>
      </c>
      <c r="AL101" s="101">
        <v>17.739999999999998</v>
      </c>
      <c r="AM101" s="101">
        <v>20.25</v>
      </c>
      <c r="AN101" s="101">
        <v>0.34</v>
      </c>
      <c r="AO101" s="101">
        <v>30.45</v>
      </c>
      <c r="AP101" s="101">
        <v>21.01</v>
      </c>
      <c r="AQ101" s="101">
        <v>2.86</v>
      </c>
      <c r="AR101" s="101">
        <v>68.27</v>
      </c>
      <c r="AS101" s="101">
        <v>756.95</v>
      </c>
      <c r="AT101" s="101">
        <v>13.72</v>
      </c>
      <c r="AU101" s="101">
        <v>3.12</v>
      </c>
      <c r="AV101" s="101">
        <v>1.34</v>
      </c>
      <c r="AW101" s="101">
        <v>59.18</v>
      </c>
      <c r="AX101" s="101">
        <v>67.849999999999994</v>
      </c>
      <c r="AY101" s="101">
        <v>28.54</v>
      </c>
      <c r="AZ101" s="101">
        <v>22.94</v>
      </c>
      <c r="BA101" s="101">
        <v>32</v>
      </c>
      <c r="BB101" s="101">
        <v>0</v>
      </c>
      <c r="BC101" s="101">
        <v>0</v>
      </c>
      <c r="BD101" s="99">
        <v>0</v>
      </c>
      <c r="BE101" s="99">
        <v>0</v>
      </c>
      <c r="BF101" s="99">
        <v>0</v>
      </c>
      <c r="BG101" s="99">
        <v>0</v>
      </c>
      <c r="BH101" s="99">
        <v>0</v>
      </c>
      <c r="BI101" s="99">
        <v>0</v>
      </c>
      <c r="BJ101" s="99">
        <v>0</v>
      </c>
      <c r="BK101" s="99">
        <v>0</v>
      </c>
      <c r="BL101" s="99">
        <v>0</v>
      </c>
      <c r="BM101" s="99">
        <v>0</v>
      </c>
      <c r="BN101" s="99">
        <v>0</v>
      </c>
      <c r="BO101" s="99">
        <v>0</v>
      </c>
      <c r="BP101" s="99">
        <v>0</v>
      </c>
      <c r="BQ101" s="99">
        <v>0</v>
      </c>
      <c r="BR101" s="99">
        <v>0</v>
      </c>
      <c r="BS101" s="99">
        <v>0</v>
      </c>
      <c r="BT101" s="99">
        <v>0</v>
      </c>
      <c r="BU101" s="99">
        <v>0</v>
      </c>
      <c r="BV101" s="99">
        <v>0</v>
      </c>
      <c r="BW101" s="99">
        <v>0</v>
      </c>
      <c r="BX101" s="99">
        <v>0</v>
      </c>
      <c r="BY101" s="99">
        <v>0</v>
      </c>
      <c r="BZ101" s="102">
        <v>0</v>
      </c>
      <c r="CA101" s="99">
        <v>0</v>
      </c>
      <c r="CB101" s="99">
        <v>0</v>
      </c>
      <c r="CC101" s="99">
        <v>0</v>
      </c>
      <c r="CD101" s="99">
        <v>0</v>
      </c>
      <c r="CE101" s="99">
        <v>0</v>
      </c>
      <c r="CF101" s="99">
        <v>0</v>
      </c>
      <c r="CG101" s="99">
        <v>0</v>
      </c>
      <c r="CH101" s="99">
        <v>0</v>
      </c>
      <c r="CI101" s="99">
        <v>0</v>
      </c>
      <c r="CJ101" s="99">
        <v>0</v>
      </c>
      <c r="CK101" s="99">
        <v>0</v>
      </c>
      <c r="CL101" s="99">
        <v>0</v>
      </c>
      <c r="CM101" s="99">
        <v>0</v>
      </c>
      <c r="CN101" s="99">
        <v>0</v>
      </c>
      <c r="CO101" s="99">
        <v>0</v>
      </c>
      <c r="CP101" s="99">
        <v>0</v>
      </c>
      <c r="CQ101" s="99">
        <v>0</v>
      </c>
      <c r="CR101" s="99">
        <v>0</v>
      </c>
      <c r="CS101" s="99">
        <v>0</v>
      </c>
      <c r="CT101" s="99">
        <v>0</v>
      </c>
      <c r="CU101" s="99">
        <v>0</v>
      </c>
      <c r="CV101" s="99">
        <v>0</v>
      </c>
      <c r="CW101" s="99">
        <v>0</v>
      </c>
      <c r="CX101" s="101">
        <v>0</v>
      </c>
      <c r="CY101" s="101">
        <v>0</v>
      </c>
      <c r="CZ101" s="99">
        <v>0</v>
      </c>
      <c r="DA101" s="103">
        <f t="shared" si="2"/>
        <v>16241.200000000004</v>
      </c>
      <c r="DB101" s="104">
        <v>16241.22</v>
      </c>
      <c r="DC101" s="120">
        <f t="shared" si="3"/>
        <v>-1.9999999994979589E-2</v>
      </c>
    </row>
    <row r="102" spans="2:107" ht="15.75" thickBot="1" x14ac:dyDescent="0.3">
      <c r="B102" s="298" t="s">
        <v>64</v>
      </c>
      <c r="C102" s="98">
        <v>93</v>
      </c>
      <c r="D102" s="99">
        <v>0</v>
      </c>
      <c r="E102" s="99">
        <v>0</v>
      </c>
      <c r="F102" s="99">
        <v>0</v>
      </c>
      <c r="G102" s="99">
        <v>0</v>
      </c>
      <c r="H102" s="99">
        <v>0</v>
      </c>
      <c r="I102" s="99">
        <v>0</v>
      </c>
      <c r="J102" s="99">
        <v>0</v>
      </c>
      <c r="K102" s="99">
        <v>0</v>
      </c>
      <c r="L102" s="99">
        <v>0</v>
      </c>
      <c r="M102" s="99">
        <v>0</v>
      </c>
      <c r="N102" s="99">
        <v>0</v>
      </c>
      <c r="O102" s="99">
        <v>0</v>
      </c>
      <c r="P102" s="99">
        <v>0</v>
      </c>
      <c r="Q102" s="99">
        <v>0</v>
      </c>
      <c r="R102" s="99">
        <v>0</v>
      </c>
      <c r="S102" s="99">
        <v>0</v>
      </c>
      <c r="T102" s="99">
        <v>0</v>
      </c>
      <c r="U102" s="101">
        <v>4.8899999999999997</v>
      </c>
      <c r="V102" s="101">
        <v>41.51</v>
      </c>
      <c r="W102" s="101">
        <v>34.590000000000003</v>
      </c>
      <c r="X102" s="101">
        <v>54.45</v>
      </c>
      <c r="Y102" s="101">
        <v>68.28</v>
      </c>
      <c r="Z102" s="101">
        <v>46.33</v>
      </c>
      <c r="AA102" s="101">
        <v>142.41</v>
      </c>
      <c r="AB102" s="101">
        <v>262.29000000000002</v>
      </c>
      <c r="AC102" s="99">
        <v>0</v>
      </c>
      <c r="AD102" s="101">
        <v>17.02</v>
      </c>
      <c r="AE102" s="101">
        <v>0</v>
      </c>
      <c r="AF102" s="101">
        <v>0</v>
      </c>
      <c r="AG102" s="101">
        <v>0</v>
      </c>
      <c r="AH102" s="101">
        <v>0</v>
      </c>
      <c r="AI102" s="101">
        <v>0</v>
      </c>
      <c r="AJ102" s="101">
        <v>3.38</v>
      </c>
      <c r="AK102" s="101">
        <v>0</v>
      </c>
      <c r="AL102" s="101">
        <v>23.24</v>
      </c>
      <c r="AM102" s="101">
        <v>25.55</v>
      </c>
      <c r="AN102" s="101">
        <v>48.15</v>
      </c>
      <c r="AO102" s="101">
        <v>160.72999999999999</v>
      </c>
      <c r="AP102" s="101">
        <v>58.31</v>
      </c>
      <c r="AQ102" s="101">
        <v>2.35</v>
      </c>
      <c r="AR102" s="101">
        <v>37.01</v>
      </c>
      <c r="AS102" s="101">
        <v>280.47000000000003</v>
      </c>
      <c r="AT102" s="101">
        <v>5.43</v>
      </c>
      <c r="AU102" s="101">
        <v>3.37</v>
      </c>
      <c r="AV102" s="101">
        <v>0.75</v>
      </c>
      <c r="AW102" s="101">
        <v>8.2200000000000006</v>
      </c>
      <c r="AX102" s="101">
        <v>18.12</v>
      </c>
      <c r="AY102" s="101">
        <v>13.52</v>
      </c>
      <c r="AZ102" s="101">
        <v>49.41</v>
      </c>
      <c r="BA102" s="101">
        <v>3.85</v>
      </c>
      <c r="BB102" s="101">
        <v>0</v>
      </c>
      <c r="BC102" s="101">
        <v>0</v>
      </c>
      <c r="BD102" s="99">
        <v>0</v>
      </c>
      <c r="BE102" s="99">
        <v>0</v>
      </c>
      <c r="BF102" s="99">
        <v>0</v>
      </c>
      <c r="BG102" s="99">
        <v>0</v>
      </c>
      <c r="BH102" s="99">
        <v>0</v>
      </c>
      <c r="BI102" s="99">
        <v>0</v>
      </c>
      <c r="BJ102" s="99">
        <v>0</v>
      </c>
      <c r="BK102" s="99">
        <v>0</v>
      </c>
      <c r="BL102" s="99">
        <v>0</v>
      </c>
      <c r="BM102" s="99">
        <v>0</v>
      </c>
      <c r="BN102" s="99">
        <v>0</v>
      </c>
      <c r="BO102" s="99">
        <v>0</v>
      </c>
      <c r="BP102" s="99">
        <v>0</v>
      </c>
      <c r="BQ102" s="99">
        <v>0</v>
      </c>
      <c r="BR102" s="99">
        <v>0</v>
      </c>
      <c r="BS102" s="99">
        <v>0</v>
      </c>
      <c r="BT102" s="99">
        <v>0</v>
      </c>
      <c r="BU102" s="99">
        <v>0</v>
      </c>
      <c r="BV102" s="99">
        <v>0</v>
      </c>
      <c r="BW102" s="99">
        <v>0</v>
      </c>
      <c r="BX102" s="99">
        <v>0</v>
      </c>
      <c r="BY102" s="99">
        <v>0</v>
      </c>
      <c r="BZ102" s="102">
        <v>0</v>
      </c>
      <c r="CA102" s="99">
        <v>0</v>
      </c>
      <c r="CB102" s="99">
        <v>0</v>
      </c>
      <c r="CC102" s="99">
        <v>0</v>
      </c>
      <c r="CD102" s="99">
        <v>0</v>
      </c>
      <c r="CE102" s="99">
        <v>0</v>
      </c>
      <c r="CF102" s="99">
        <v>0</v>
      </c>
      <c r="CG102" s="99">
        <v>0</v>
      </c>
      <c r="CH102" s="99">
        <v>0</v>
      </c>
      <c r="CI102" s="99">
        <v>0</v>
      </c>
      <c r="CJ102" s="99">
        <v>0</v>
      </c>
      <c r="CK102" s="99">
        <v>0</v>
      </c>
      <c r="CL102" s="99">
        <v>0</v>
      </c>
      <c r="CM102" s="99">
        <v>0</v>
      </c>
      <c r="CN102" s="99">
        <v>0</v>
      </c>
      <c r="CO102" s="99">
        <v>0</v>
      </c>
      <c r="CP102" s="99">
        <v>0</v>
      </c>
      <c r="CQ102" s="99">
        <v>0</v>
      </c>
      <c r="CR102" s="99">
        <v>0</v>
      </c>
      <c r="CS102" s="99">
        <v>0</v>
      </c>
      <c r="CT102" s="99">
        <v>0</v>
      </c>
      <c r="CU102" s="99">
        <v>0</v>
      </c>
      <c r="CV102" s="99">
        <v>0</v>
      </c>
      <c r="CW102" s="99">
        <v>0</v>
      </c>
      <c r="CX102" s="101">
        <v>0</v>
      </c>
      <c r="CY102" s="101">
        <v>0</v>
      </c>
      <c r="CZ102" s="99">
        <v>0</v>
      </c>
      <c r="DA102" s="103">
        <f t="shared" si="2"/>
        <v>1413.6299999999999</v>
      </c>
      <c r="DB102" s="104">
        <v>1413.63</v>
      </c>
      <c r="DC102" s="120">
        <f t="shared" si="3"/>
        <v>0</v>
      </c>
    </row>
    <row r="103" spans="2:107" ht="15.75" thickBot="1" x14ac:dyDescent="0.3">
      <c r="B103" s="298" t="s">
        <v>65</v>
      </c>
      <c r="C103" s="98">
        <v>94</v>
      </c>
      <c r="D103" s="99">
        <v>0</v>
      </c>
      <c r="E103" s="99">
        <v>0</v>
      </c>
      <c r="F103" s="99">
        <v>0</v>
      </c>
      <c r="G103" s="99">
        <v>0</v>
      </c>
      <c r="H103" s="99">
        <v>0</v>
      </c>
      <c r="I103" s="99">
        <v>0</v>
      </c>
      <c r="J103" s="99">
        <v>0</v>
      </c>
      <c r="K103" s="99">
        <v>0</v>
      </c>
      <c r="L103" s="99">
        <v>0</v>
      </c>
      <c r="M103" s="99">
        <v>0</v>
      </c>
      <c r="N103" s="99">
        <v>0</v>
      </c>
      <c r="O103" s="99">
        <v>0</v>
      </c>
      <c r="P103" s="99">
        <v>0</v>
      </c>
      <c r="Q103" s="99">
        <v>0</v>
      </c>
      <c r="R103" s="99">
        <v>0</v>
      </c>
      <c r="S103" s="99">
        <v>0</v>
      </c>
      <c r="T103" s="99">
        <v>0</v>
      </c>
      <c r="U103" s="101">
        <v>190.97</v>
      </c>
      <c r="V103" s="101">
        <v>5498.57</v>
      </c>
      <c r="W103" s="101">
        <v>1234.3699999999999</v>
      </c>
      <c r="X103" s="101">
        <v>2211.59</v>
      </c>
      <c r="Y103" s="101">
        <v>4298.93</v>
      </c>
      <c r="Z103" s="101">
        <v>1710.79</v>
      </c>
      <c r="AA103" s="101">
        <v>2992.06</v>
      </c>
      <c r="AB103" s="101">
        <v>8837.2199999999993</v>
      </c>
      <c r="AC103" s="99">
        <v>0</v>
      </c>
      <c r="AD103" s="101">
        <v>4109.0200000000004</v>
      </c>
      <c r="AE103" s="101">
        <v>0</v>
      </c>
      <c r="AF103" s="101">
        <v>8.67</v>
      </c>
      <c r="AG103" s="101">
        <v>0</v>
      </c>
      <c r="AH103" s="101">
        <v>0</v>
      </c>
      <c r="AI103" s="101">
        <v>0</v>
      </c>
      <c r="AJ103" s="101">
        <v>1704.52</v>
      </c>
      <c r="AK103" s="101">
        <v>0</v>
      </c>
      <c r="AL103" s="101">
        <v>1897.2</v>
      </c>
      <c r="AM103" s="101">
        <v>1643.83</v>
      </c>
      <c r="AN103" s="101">
        <v>2415.5100000000002</v>
      </c>
      <c r="AO103" s="101">
        <v>6661.48</v>
      </c>
      <c r="AP103" s="101">
        <v>2996.71</v>
      </c>
      <c r="AQ103" s="101">
        <v>32.42</v>
      </c>
      <c r="AR103" s="101">
        <v>955.14</v>
      </c>
      <c r="AS103" s="101">
        <v>8488.5</v>
      </c>
      <c r="AT103" s="101">
        <v>3.38</v>
      </c>
      <c r="AU103" s="101">
        <v>4.5999999999999996</v>
      </c>
      <c r="AV103" s="101">
        <v>1618.13</v>
      </c>
      <c r="AW103" s="101">
        <v>2407.85</v>
      </c>
      <c r="AX103" s="101">
        <v>924.28</v>
      </c>
      <c r="AY103" s="101">
        <v>659.39</v>
      </c>
      <c r="AZ103" s="101">
        <v>878.32</v>
      </c>
      <c r="BA103" s="101">
        <v>776.28</v>
      </c>
      <c r="BB103" s="101">
        <v>0</v>
      </c>
      <c r="BC103" s="101">
        <v>0</v>
      </c>
      <c r="BD103" s="99">
        <v>0</v>
      </c>
      <c r="BE103" s="99">
        <v>0</v>
      </c>
      <c r="BF103" s="99">
        <v>0</v>
      </c>
      <c r="BG103" s="99">
        <v>0</v>
      </c>
      <c r="BH103" s="99">
        <v>0</v>
      </c>
      <c r="BI103" s="99">
        <v>0</v>
      </c>
      <c r="BJ103" s="99">
        <v>0</v>
      </c>
      <c r="BK103" s="99">
        <v>0</v>
      </c>
      <c r="BL103" s="99">
        <v>0</v>
      </c>
      <c r="BM103" s="99">
        <v>0</v>
      </c>
      <c r="BN103" s="99">
        <v>0</v>
      </c>
      <c r="BO103" s="99">
        <v>0</v>
      </c>
      <c r="BP103" s="99">
        <v>0</v>
      </c>
      <c r="BQ103" s="99">
        <v>0</v>
      </c>
      <c r="BR103" s="99">
        <v>0</v>
      </c>
      <c r="BS103" s="99">
        <v>0</v>
      </c>
      <c r="BT103" s="99">
        <v>0</v>
      </c>
      <c r="BU103" s="99">
        <v>0</v>
      </c>
      <c r="BV103" s="99">
        <v>0</v>
      </c>
      <c r="BW103" s="99">
        <v>0</v>
      </c>
      <c r="BX103" s="99">
        <v>0</v>
      </c>
      <c r="BY103" s="99">
        <v>0</v>
      </c>
      <c r="BZ103" s="102">
        <v>0</v>
      </c>
      <c r="CA103" s="99">
        <v>0</v>
      </c>
      <c r="CB103" s="99">
        <v>0</v>
      </c>
      <c r="CC103" s="99">
        <v>0</v>
      </c>
      <c r="CD103" s="99">
        <v>0</v>
      </c>
      <c r="CE103" s="99">
        <v>0</v>
      </c>
      <c r="CF103" s="99">
        <v>0</v>
      </c>
      <c r="CG103" s="99">
        <v>0</v>
      </c>
      <c r="CH103" s="99">
        <v>0</v>
      </c>
      <c r="CI103" s="99">
        <v>0</v>
      </c>
      <c r="CJ103" s="99">
        <v>0</v>
      </c>
      <c r="CK103" s="99">
        <v>0</v>
      </c>
      <c r="CL103" s="99">
        <v>0</v>
      </c>
      <c r="CM103" s="99">
        <v>0</v>
      </c>
      <c r="CN103" s="99">
        <v>0</v>
      </c>
      <c r="CO103" s="99">
        <v>0</v>
      </c>
      <c r="CP103" s="99">
        <v>0</v>
      </c>
      <c r="CQ103" s="99">
        <v>0</v>
      </c>
      <c r="CR103" s="99">
        <v>0</v>
      </c>
      <c r="CS103" s="99">
        <v>0</v>
      </c>
      <c r="CT103" s="99">
        <v>0</v>
      </c>
      <c r="CU103" s="99">
        <v>0</v>
      </c>
      <c r="CV103" s="99">
        <v>0</v>
      </c>
      <c r="CW103" s="99">
        <v>0</v>
      </c>
      <c r="CX103" s="101">
        <v>0</v>
      </c>
      <c r="CY103" s="101">
        <v>0</v>
      </c>
      <c r="CZ103" s="99">
        <v>0</v>
      </c>
      <c r="DA103" s="103">
        <f t="shared" si="2"/>
        <v>65159.729999999981</v>
      </c>
      <c r="DB103" s="104">
        <v>65159.72</v>
      </c>
      <c r="DC103" s="120">
        <f t="shared" si="3"/>
        <v>9.9999999802093953E-3</v>
      </c>
    </row>
    <row r="104" spans="2:107" ht="15.75" thickBot="1" x14ac:dyDescent="0.3">
      <c r="B104" s="298" t="s">
        <v>66</v>
      </c>
      <c r="C104" s="98">
        <v>95</v>
      </c>
      <c r="D104" s="99">
        <v>0</v>
      </c>
      <c r="E104" s="99">
        <v>0</v>
      </c>
      <c r="F104" s="99">
        <v>0</v>
      </c>
      <c r="G104" s="99">
        <v>0</v>
      </c>
      <c r="H104" s="99">
        <v>0</v>
      </c>
      <c r="I104" s="99">
        <v>0</v>
      </c>
      <c r="J104" s="99">
        <v>0</v>
      </c>
      <c r="K104" s="99">
        <v>0</v>
      </c>
      <c r="L104" s="99">
        <v>0</v>
      </c>
      <c r="M104" s="99">
        <v>0</v>
      </c>
      <c r="N104" s="99">
        <v>0</v>
      </c>
      <c r="O104" s="99">
        <v>0</v>
      </c>
      <c r="P104" s="99">
        <v>0</v>
      </c>
      <c r="Q104" s="99">
        <v>0</v>
      </c>
      <c r="R104" s="99">
        <v>0</v>
      </c>
      <c r="S104" s="99">
        <v>0</v>
      </c>
      <c r="T104" s="99">
        <v>0</v>
      </c>
      <c r="U104" s="101">
        <v>7.19</v>
      </c>
      <c r="V104" s="101">
        <v>100.11</v>
      </c>
      <c r="W104" s="101">
        <v>66.31</v>
      </c>
      <c r="X104" s="101">
        <v>134.09</v>
      </c>
      <c r="Y104" s="101">
        <v>265.81</v>
      </c>
      <c r="Z104" s="101">
        <v>99.38</v>
      </c>
      <c r="AA104" s="101">
        <v>184.76</v>
      </c>
      <c r="AB104" s="101">
        <v>570.96</v>
      </c>
      <c r="AC104" s="99">
        <v>0</v>
      </c>
      <c r="AD104" s="101">
        <v>695.09</v>
      </c>
      <c r="AE104" s="101">
        <v>0</v>
      </c>
      <c r="AF104" s="101">
        <v>0</v>
      </c>
      <c r="AG104" s="101">
        <v>0</v>
      </c>
      <c r="AH104" s="101">
        <v>0</v>
      </c>
      <c r="AI104" s="101">
        <v>0</v>
      </c>
      <c r="AJ104" s="101">
        <v>346.76</v>
      </c>
      <c r="AK104" s="101">
        <v>0</v>
      </c>
      <c r="AL104" s="101">
        <v>74.209999999999994</v>
      </c>
      <c r="AM104" s="101">
        <v>356.99</v>
      </c>
      <c r="AN104" s="101">
        <v>111.4</v>
      </c>
      <c r="AO104" s="101">
        <v>1074.8900000000001</v>
      </c>
      <c r="AP104" s="101">
        <v>138.25</v>
      </c>
      <c r="AQ104" s="101">
        <v>6.98</v>
      </c>
      <c r="AR104" s="101">
        <v>450.51</v>
      </c>
      <c r="AS104" s="101">
        <v>1788</v>
      </c>
      <c r="AT104" s="101">
        <v>17.899999999999999</v>
      </c>
      <c r="AU104" s="101">
        <v>2.3199999999999998</v>
      </c>
      <c r="AV104" s="101">
        <v>4.67</v>
      </c>
      <c r="AW104" s="101">
        <v>470.89</v>
      </c>
      <c r="AX104" s="101">
        <v>2451.2600000000002</v>
      </c>
      <c r="AY104" s="101">
        <v>127.67</v>
      </c>
      <c r="AZ104" s="101">
        <v>244.37</v>
      </c>
      <c r="BA104" s="101">
        <v>51.16</v>
      </c>
      <c r="BB104" s="101">
        <v>0</v>
      </c>
      <c r="BC104" s="101">
        <v>0</v>
      </c>
      <c r="BD104" s="99">
        <v>0</v>
      </c>
      <c r="BE104" s="99">
        <v>0</v>
      </c>
      <c r="BF104" s="99">
        <v>0</v>
      </c>
      <c r="BG104" s="99">
        <v>0</v>
      </c>
      <c r="BH104" s="99">
        <v>0</v>
      </c>
      <c r="BI104" s="99">
        <v>0</v>
      </c>
      <c r="BJ104" s="99">
        <v>0</v>
      </c>
      <c r="BK104" s="99">
        <v>0</v>
      </c>
      <c r="BL104" s="99">
        <v>0</v>
      </c>
      <c r="BM104" s="99">
        <v>0</v>
      </c>
      <c r="BN104" s="99">
        <v>0</v>
      </c>
      <c r="BO104" s="99">
        <v>0</v>
      </c>
      <c r="BP104" s="99">
        <v>0</v>
      </c>
      <c r="BQ104" s="99">
        <v>0</v>
      </c>
      <c r="BR104" s="99">
        <v>0</v>
      </c>
      <c r="BS104" s="99">
        <v>0</v>
      </c>
      <c r="BT104" s="99">
        <v>0</v>
      </c>
      <c r="BU104" s="99">
        <v>0</v>
      </c>
      <c r="BV104" s="99">
        <v>0</v>
      </c>
      <c r="BW104" s="99">
        <v>0</v>
      </c>
      <c r="BX104" s="99">
        <v>0</v>
      </c>
      <c r="BY104" s="99">
        <v>0</v>
      </c>
      <c r="BZ104" s="102">
        <v>0</v>
      </c>
      <c r="CA104" s="99">
        <v>0</v>
      </c>
      <c r="CB104" s="99">
        <v>0</v>
      </c>
      <c r="CC104" s="99">
        <v>0</v>
      </c>
      <c r="CD104" s="99">
        <v>0</v>
      </c>
      <c r="CE104" s="99">
        <v>0</v>
      </c>
      <c r="CF104" s="99">
        <v>0</v>
      </c>
      <c r="CG104" s="99">
        <v>0</v>
      </c>
      <c r="CH104" s="99">
        <v>0</v>
      </c>
      <c r="CI104" s="99">
        <v>0</v>
      </c>
      <c r="CJ104" s="99">
        <v>0</v>
      </c>
      <c r="CK104" s="99">
        <v>0</v>
      </c>
      <c r="CL104" s="99">
        <v>0</v>
      </c>
      <c r="CM104" s="99">
        <v>0</v>
      </c>
      <c r="CN104" s="99">
        <v>0</v>
      </c>
      <c r="CO104" s="99">
        <v>0</v>
      </c>
      <c r="CP104" s="99">
        <v>0</v>
      </c>
      <c r="CQ104" s="99">
        <v>0</v>
      </c>
      <c r="CR104" s="99">
        <v>0</v>
      </c>
      <c r="CS104" s="99">
        <v>0</v>
      </c>
      <c r="CT104" s="99">
        <v>0</v>
      </c>
      <c r="CU104" s="99">
        <v>0</v>
      </c>
      <c r="CV104" s="99">
        <v>0</v>
      </c>
      <c r="CW104" s="99">
        <v>0</v>
      </c>
      <c r="CX104" s="101">
        <v>0</v>
      </c>
      <c r="CY104" s="101">
        <v>0</v>
      </c>
      <c r="CZ104" s="99">
        <v>0</v>
      </c>
      <c r="DA104" s="103">
        <f t="shared" si="2"/>
        <v>9841.93</v>
      </c>
      <c r="DB104" s="104">
        <v>9841.92</v>
      </c>
      <c r="DC104" s="120">
        <f t="shared" si="3"/>
        <v>1.0000000000218279E-2</v>
      </c>
    </row>
    <row r="105" spans="2:107" ht="15.75" thickBot="1" x14ac:dyDescent="0.3">
      <c r="B105" s="298" t="s">
        <v>67</v>
      </c>
      <c r="C105" s="98">
        <v>96</v>
      </c>
      <c r="D105" s="99">
        <v>0</v>
      </c>
      <c r="E105" s="99">
        <v>0</v>
      </c>
      <c r="F105" s="99">
        <v>0</v>
      </c>
      <c r="G105" s="99">
        <v>0</v>
      </c>
      <c r="H105" s="99">
        <v>0</v>
      </c>
      <c r="I105" s="99">
        <v>0</v>
      </c>
      <c r="J105" s="99">
        <v>0</v>
      </c>
      <c r="K105" s="99">
        <v>0</v>
      </c>
      <c r="L105" s="99">
        <v>0</v>
      </c>
      <c r="M105" s="99">
        <v>0</v>
      </c>
      <c r="N105" s="99">
        <v>0</v>
      </c>
      <c r="O105" s="99">
        <v>0</v>
      </c>
      <c r="P105" s="99">
        <v>0</v>
      </c>
      <c r="Q105" s="99">
        <v>0</v>
      </c>
      <c r="R105" s="99">
        <v>0</v>
      </c>
      <c r="S105" s="99">
        <v>0</v>
      </c>
      <c r="T105" s="99">
        <v>0</v>
      </c>
      <c r="U105" s="101">
        <v>17.14</v>
      </c>
      <c r="V105" s="101">
        <v>493.41</v>
      </c>
      <c r="W105" s="101">
        <v>110.76</v>
      </c>
      <c r="X105" s="101">
        <v>198.45</v>
      </c>
      <c r="Y105" s="101">
        <v>385.76</v>
      </c>
      <c r="Z105" s="101">
        <v>153.52000000000001</v>
      </c>
      <c r="AA105" s="101">
        <v>268.49</v>
      </c>
      <c r="AB105" s="101">
        <v>793</v>
      </c>
      <c r="AC105" s="99">
        <v>0</v>
      </c>
      <c r="AD105" s="101">
        <v>1540.02</v>
      </c>
      <c r="AE105" s="101">
        <v>164.92</v>
      </c>
      <c r="AF105" s="101">
        <v>72.760000000000005</v>
      </c>
      <c r="AG105" s="101">
        <v>0</v>
      </c>
      <c r="AH105" s="101">
        <v>0</v>
      </c>
      <c r="AI105" s="101">
        <v>0</v>
      </c>
      <c r="AJ105" s="101">
        <v>1136.6400000000001</v>
      </c>
      <c r="AK105" s="101">
        <v>157.44999999999999</v>
      </c>
      <c r="AL105" s="101">
        <v>493.62</v>
      </c>
      <c r="AM105" s="101">
        <v>320.24</v>
      </c>
      <c r="AN105" s="101">
        <v>0</v>
      </c>
      <c r="AO105" s="101">
        <v>4875.3900000000003</v>
      </c>
      <c r="AP105" s="101">
        <v>860.12</v>
      </c>
      <c r="AQ105" s="101">
        <v>480.64</v>
      </c>
      <c r="AR105" s="101">
        <v>8779.74</v>
      </c>
      <c r="AS105" s="101">
        <v>15870.65</v>
      </c>
      <c r="AT105" s="101">
        <v>229.8</v>
      </c>
      <c r="AU105" s="101">
        <v>76.760000000000005</v>
      </c>
      <c r="AV105" s="101">
        <v>1454.2</v>
      </c>
      <c r="AW105" s="101">
        <v>3962.31</v>
      </c>
      <c r="AX105" s="101">
        <v>2470.61</v>
      </c>
      <c r="AY105" s="101">
        <v>2554.61</v>
      </c>
      <c r="AZ105" s="101">
        <v>1352.24</v>
      </c>
      <c r="BA105" s="101">
        <v>1575.97</v>
      </c>
      <c r="BB105" s="101">
        <v>0</v>
      </c>
      <c r="BC105" s="101">
        <v>0</v>
      </c>
      <c r="BD105" s="99">
        <v>0</v>
      </c>
      <c r="BE105" s="99">
        <v>0</v>
      </c>
      <c r="BF105" s="99">
        <v>0</v>
      </c>
      <c r="BG105" s="99">
        <v>0</v>
      </c>
      <c r="BH105" s="99">
        <v>0</v>
      </c>
      <c r="BI105" s="99">
        <v>0</v>
      </c>
      <c r="BJ105" s="99">
        <v>0</v>
      </c>
      <c r="BK105" s="99">
        <v>0</v>
      </c>
      <c r="BL105" s="99">
        <v>0</v>
      </c>
      <c r="BM105" s="99">
        <v>0</v>
      </c>
      <c r="BN105" s="99">
        <v>0</v>
      </c>
      <c r="BO105" s="99">
        <v>0</v>
      </c>
      <c r="BP105" s="99">
        <v>0</v>
      </c>
      <c r="BQ105" s="99">
        <v>0</v>
      </c>
      <c r="BR105" s="99">
        <v>0</v>
      </c>
      <c r="BS105" s="99">
        <v>0</v>
      </c>
      <c r="BT105" s="99">
        <v>0</v>
      </c>
      <c r="BU105" s="99">
        <v>0</v>
      </c>
      <c r="BV105" s="99">
        <v>0</v>
      </c>
      <c r="BW105" s="99">
        <v>0</v>
      </c>
      <c r="BX105" s="99">
        <v>0</v>
      </c>
      <c r="BY105" s="99">
        <v>0</v>
      </c>
      <c r="BZ105" s="102">
        <v>0</v>
      </c>
      <c r="CA105" s="99">
        <v>0</v>
      </c>
      <c r="CB105" s="99">
        <v>0</v>
      </c>
      <c r="CC105" s="99">
        <v>0</v>
      </c>
      <c r="CD105" s="99">
        <v>0</v>
      </c>
      <c r="CE105" s="99">
        <v>0</v>
      </c>
      <c r="CF105" s="99">
        <v>0</v>
      </c>
      <c r="CG105" s="99">
        <v>0</v>
      </c>
      <c r="CH105" s="99">
        <v>0</v>
      </c>
      <c r="CI105" s="99">
        <v>0</v>
      </c>
      <c r="CJ105" s="99">
        <v>0</v>
      </c>
      <c r="CK105" s="99">
        <v>0</v>
      </c>
      <c r="CL105" s="99">
        <v>0</v>
      </c>
      <c r="CM105" s="99">
        <v>0</v>
      </c>
      <c r="CN105" s="99">
        <v>0</v>
      </c>
      <c r="CO105" s="99">
        <v>0</v>
      </c>
      <c r="CP105" s="99">
        <v>0</v>
      </c>
      <c r="CQ105" s="99">
        <v>0</v>
      </c>
      <c r="CR105" s="99">
        <v>0</v>
      </c>
      <c r="CS105" s="99">
        <v>0</v>
      </c>
      <c r="CT105" s="99">
        <v>0</v>
      </c>
      <c r="CU105" s="99">
        <v>0</v>
      </c>
      <c r="CV105" s="99">
        <v>0</v>
      </c>
      <c r="CW105" s="99">
        <v>0</v>
      </c>
      <c r="CX105" s="101">
        <v>0</v>
      </c>
      <c r="CY105" s="101">
        <v>0</v>
      </c>
      <c r="CZ105" s="99">
        <v>0</v>
      </c>
      <c r="DA105" s="103">
        <f t="shared" si="2"/>
        <v>50849.22</v>
      </c>
      <c r="DB105" s="104">
        <v>50849.23</v>
      </c>
      <c r="DC105" s="120">
        <f t="shared" si="3"/>
        <v>-1.0000000002037268E-2</v>
      </c>
    </row>
    <row r="106" spans="2:107" ht="15.75" thickBot="1" x14ac:dyDescent="0.3">
      <c r="B106" s="298" t="s">
        <v>68</v>
      </c>
      <c r="C106" s="98">
        <v>97</v>
      </c>
      <c r="D106" s="99">
        <v>0</v>
      </c>
      <c r="E106" s="99">
        <v>0</v>
      </c>
      <c r="F106" s="99">
        <v>0</v>
      </c>
      <c r="G106" s="99">
        <v>0</v>
      </c>
      <c r="H106" s="99">
        <v>0</v>
      </c>
      <c r="I106" s="99">
        <v>0</v>
      </c>
      <c r="J106" s="99">
        <v>0</v>
      </c>
      <c r="K106" s="99">
        <v>0</v>
      </c>
      <c r="L106" s="99">
        <v>0</v>
      </c>
      <c r="M106" s="99">
        <v>0</v>
      </c>
      <c r="N106" s="99">
        <v>0</v>
      </c>
      <c r="O106" s="99">
        <v>0</v>
      </c>
      <c r="P106" s="99">
        <v>0</v>
      </c>
      <c r="Q106" s="99">
        <v>0</v>
      </c>
      <c r="R106" s="99">
        <v>0</v>
      </c>
      <c r="S106" s="99">
        <v>0</v>
      </c>
      <c r="T106" s="99">
        <v>0</v>
      </c>
      <c r="U106" s="101">
        <v>200.02</v>
      </c>
      <c r="V106" s="101">
        <v>684.3</v>
      </c>
      <c r="W106" s="101">
        <v>488.82</v>
      </c>
      <c r="X106" s="101">
        <v>750.22</v>
      </c>
      <c r="Y106" s="101">
        <v>1420.75</v>
      </c>
      <c r="Z106" s="101">
        <v>599.95000000000005</v>
      </c>
      <c r="AA106" s="101">
        <v>1681.18</v>
      </c>
      <c r="AB106" s="101">
        <v>3991.55</v>
      </c>
      <c r="AC106" s="99">
        <v>0</v>
      </c>
      <c r="AD106" s="101">
        <v>1347.49</v>
      </c>
      <c r="AE106" s="101">
        <v>0</v>
      </c>
      <c r="AF106" s="101">
        <v>0</v>
      </c>
      <c r="AG106" s="101">
        <v>0</v>
      </c>
      <c r="AH106" s="101">
        <v>0</v>
      </c>
      <c r="AI106" s="101">
        <v>0</v>
      </c>
      <c r="AJ106" s="101">
        <v>0</v>
      </c>
      <c r="AK106" s="101">
        <v>0</v>
      </c>
      <c r="AL106" s="101">
        <v>145.27000000000001</v>
      </c>
      <c r="AM106" s="101">
        <v>23.32</v>
      </c>
      <c r="AN106" s="101">
        <v>16.600000000000001</v>
      </c>
      <c r="AO106" s="101">
        <v>104.79</v>
      </c>
      <c r="AP106" s="101">
        <v>179.85</v>
      </c>
      <c r="AQ106" s="101">
        <v>1.7</v>
      </c>
      <c r="AR106" s="101">
        <v>0</v>
      </c>
      <c r="AS106" s="101">
        <v>20.64</v>
      </c>
      <c r="AT106" s="101">
        <v>5.59</v>
      </c>
      <c r="AU106" s="101">
        <v>6.82</v>
      </c>
      <c r="AV106" s="101">
        <v>0.04</v>
      </c>
      <c r="AW106" s="101">
        <v>67.72</v>
      </c>
      <c r="AX106" s="101">
        <v>106.7</v>
      </c>
      <c r="AY106" s="101">
        <v>143.87</v>
      </c>
      <c r="AZ106" s="101">
        <v>2032.71</v>
      </c>
      <c r="BA106" s="101">
        <v>36.96</v>
      </c>
      <c r="BB106" s="101">
        <v>0</v>
      </c>
      <c r="BC106" s="101">
        <v>0</v>
      </c>
      <c r="BD106" s="99">
        <v>0</v>
      </c>
      <c r="BE106" s="99">
        <v>0</v>
      </c>
      <c r="BF106" s="99">
        <v>0</v>
      </c>
      <c r="BG106" s="99">
        <v>0</v>
      </c>
      <c r="BH106" s="99">
        <v>0</v>
      </c>
      <c r="BI106" s="99">
        <v>0</v>
      </c>
      <c r="BJ106" s="99">
        <v>0</v>
      </c>
      <c r="BK106" s="99">
        <v>0</v>
      </c>
      <c r="BL106" s="99">
        <v>0</v>
      </c>
      <c r="BM106" s="99">
        <v>0</v>
      </c>
      <c r="BN106" s="99">
        <v>0</v>
      </c>
      <c r="BO106" s="99">
        <v>0</v>
      </c>
      <c r="BP106" s="99">
        <v>0</v>
      </c>
      <c r="BQ106" s="99">
        <v>0</v>
      </c>
      <c r="BR106" s="99">
        <v>0</v>
      </c>
      <c r="BS106" s="99">
        <v>0</v>
      </c>
      <c r="BT106" s="99">
        <v>0</v>
      </c>
      <c r="BU106" s="99">
        <v>0</v>
      </c>
      <c r="BV106" s="99">
        <v>0</v>
      </c>
      <c r="BW106" s="99">
        <v>0</v>
      </c>
      <c r="BX106" s="99">
        <v>0</v>
      </c>
      <c r="BY106" s="99">
        <v>0</v>
      </c>
      <c r="BZ106" s="102">
        <v>0</v>
      </c>
      <c r="CA106" s="99">
        <v>0</v>
      </c>
      <c r="CB106" s="99">
        <v>0</v>
      </c>
      <c r="CC106" s="99">
        <v>0</v>
      </c>
      <c r="CD106" s="99">
        <v>0</v>
      </c>
      <c r="CE106" s="99">
        <v>0</v>
      </c>
      <c r="CF106" s="99">
        <v>0</v>
      </c>
      <c r="CG106" s="99">
        <v>0</v>
      </c>
      <c r="CH106" s="99">
        <v>0</v>
      </c>
      <c r="CI106" s="99">
        <v>0</v>
      </c>
      <c r="CJ106" s="99">
        <v>0</v>
      </c>
      <c r="CK106" s="99">
        <v>0</v>
      </c>
      <c r="CL106" s="99">
        <v>0</v>
      </c>
      <c r="CM106" s="99">
        <v>0</v>
      </c>
      <c r="CN106" s="99">
        <v>0</v>
      </c>
      <c r="CO106" s="99">
        <v>0</v>
      </c>
      <c r="CP106" s="99">
        <v>0</v>
      </c>
      <c r="CQ106" s="99">
        <v>0</v>
      </c>
      <c r="CR106" s="99">
        <v>0</v>
      </c>
      <c r="CS106" s="99">
        <v>0</v>
      </c>
      <c r="CT106" s="99">
        <v>0</v>
      </c>
      <c r="CU106" s="99">
        <v>0</v>
      </c>
      <c r="CV106" s="99">
        <v>0</v>
      </c>
      <c r="CW106" s="99">
        <v>0</v>
      </c>
      <c r="CX106" s="101">
        <v>233.25</v>
      </c>
      <c r="CY106" s="101">
        <v>0</v>
      </c>
      <c r="CZ106" s="99">
        <v>0</v>
      </c>
      <c r="DA106" s="103">
        <f t="shared" si="2"/>
        <v>14290.110000000004</v>
      </c>
      <c r="DB106" s="104">
        <v>14290.11</v>
      </c>
      <c r="DC106" s="120">
        <f t="shared" si="3"/>
        <v>0</v>
      </c>
    </row>
    <row r="107" spans="2:107" ht="15.75" thickBot="1" x14ac:dyDescent="0.3">
      <c r="B107" s="298" t="s">
        <v>69</v>
      </c>
      <c r="C107" s="98">
        <v>98</v>
      </c>
      <c r="D107" s="99">
        <v>0</v>
      </c>
      <c r="E107" s="99">
        <v>0</v>
      </c>
      <c r="F107" s="99">
        <v>0</v>
      </c>
      <c r="G107" s="99">
        <v>0</v>
      </c>
      <c r="H107" s="99">
        <v>0</v>
      </c>
      <c r="I107" s="99">
        <v>0</v>
      </c>
      <c r="J107" s="99">
        <v>0</v>
      </c>
      <c r="K107" s="99">
        <v>0</v>
      </c>
      <c r="L107" s="99">
        <v>0</v>
      </c>
      <c r="M107" s="99">
        <v>0</v>
      </c>
      <c r="N107" s="99">
        <v>0</v>
      </c>
      <c r="O107" s="99">
        <v>0</v>
      </c>
      <c r="P107" s="99">
        <v>0</v>
      </c>
      <c r="Q107" s="99">
        <v>0</v>
      </c>
      <c r="R107" s="99">
        <v>0</v>
      </c>
      <c r="S107" s="99">
        <v>0</v>
      </c>
      <c r="T107" s="99">
        <v>0</v>
      </c>
      <c r="U107" s="101">
        <v>49.92</v>
      </c>
      <c r="V107" s="101">
        <v>649.66999999999996</v>
      </c>
      <c r="W107" s="101">
        <v>454.02</v>
      </c>
      <c r="X107" s="101">
        <v>227.48</v>
      </c>
      <c r="Y107" s="101">
        <v>795.13</v>
      </c>
      <c r="Z107" s="101">
        <v>469</v>
      </c>
      <c r="AA107" s="101">
        <v>375.73</v>
      </c>
      <c r="AB107" s="101">
        <v>1703.54</v>
      </c>
      <c r="AC107" s="99">
        <v>0</v>
      </c>
      <c r="AD107" s="101">
        <v>198.13</v>
      </c>
      <c r="AE107" s="101">
        <v>10.02</v>
      </c>
      <c r="AF107" s="101">
        <v>34.85</v>
      </c>
      <c r="AG107" s="101">
        <v>14.49</v>
      </c>
      <c r="AH107" s="101">
        <v>11.22</v>
      </c>
      <c r="AI107" s="101">
        <v>0.36</v>
      </c>
      <c r="AJ107" s="101">
        <v>49.61</v>
      </c>
      <c r="AK107" s="101">
        <v>24.33</v>
      </c>
      <c r="AL107" s="101">
        <v>96.31</v>
      </c>
      <c r="AM107" s="101">
        <v>41.05</v>
      </c>
      <c r="AN107" s="101">
        <v>38.28</v>
      </c>
      <c r="AO107" s="101">
        <v>318.23</v>
      </c>
      <c r="AP107" s="101">
        <v>185.8</v>
      </c>
      <c r="AQ107" s="101">
        <v>9.57</v>
      </c>
      <c r="AR107" s="101">
        <v>146</v>
      </c>
      <c r="AS107" s="101">
        <v>529.54</v>
      </c>
      <c r="AT107" s="101">
        <v>4.24</v>
      </c>
      <c r="AU107" s="101">
        <v>0.54</v>
      </c>
      <c r="AV107" s="101">
        <v>728.41</v>
      </c>
      <c r="AW107" s="101">
        <v>146.83000000000001</v>
      </c>
      <c r="AX107" s="101">
        <v>321.35000000000002</v>
      </c>
      <c r="AY107" s="101">
        <v>656.59</v>
      </c>
      <c r="AZ107" s="101">
        <v>156.34</v>
      </c>
      <c r="BA107" s="101">
        <v>109.78</v>
      </c>
      <c r="BB107" s="101">
        <v>0</v>
      </c>
      <c r="BC107" s="101">
        <v>0</v>
      </c>
      <c r="BD107" s="99">
        <v>0</v>
      </c>
      <c r="BE107" s="99">
        <v>0</v>
      </c>
      <c r="BF107" s="99">
        <v>0</v>
      </c>
      <c r="BG107" s="99">
        <v>0</v>
      </c>
      <c r="BH107" s="99">
        <v>0</v>
      </c>
      <c r="BI107" s="99">
        <v>0</v>
      </c>
      <c r="BJ107" s="99">
        <v>0</v>
      </c>
      <c r="BK107" s="99">
        <v>0</v>
      </c>
      <c r="BL107" s="99">
        <v>0</v>
      </c>
      <c r="BM107" s="99">
        <v>0</v>
      </c>
      <c r="BN107" s="99">
        <v>0</v>
      </c>
      <c r="BO107" s="99">
        <v>0</v>
      </c>
      <c r="BP107" s="99">
        <v>0</v>
      </c>
      <c r="BQ107" s="99">
        <v>0</v>
      </c>
      <c r="BR107" s="99">
        <v>0</v>
      </c>
      <c r="BS107" s="99">
        <v>0</v>
      </c>
      <c r="BT107" s="99">
        <v>0</v>
      </c>
      <c r="BU107" s="99">
        <v>0</v>
      </c>
      <c r="BV107" s="99">
        <v>0</v>
      </c>
      <c r="BW107" s="99">
        <v>0</v>
      </c>
      <c r="BX107" s="99">
        <v>0</v>
      </c>
      <c r="BY107" s="99">
        <v>0</v>
      </c>
      <c r="BZ107" s="102">
        <v>0</v>
      </c>
      <c r="CA107" s="99">
        <v>0</v>
      </c>
      <c r="CB107" s="99">
        <v>0</v>
      </c>
      <c r="CC107" s="99">
        <v>0</v>
      </c>
      <c r="CD107" s="99">
        <v>0</v>
      </c>
      <c r="CE107" s="99">
        <v>0</v>
      </c>
      <c r="CF107" s="99">
        <v>0</v>
      </c>
      <c r="CG107" s="99">
        <v>0</v>
      </c>
      <c r="CH107" s="99">
        <v>0</v>
      </c>
      <c r="CI107" s="99">
        <v>0</v>
      </c>
      <c r="CJ107" s="99">
        <v>0</v>
      </c>
      <c r="CK107" s="99">
        <v>0</v>
      </c>
      <c r="CL107" s="99">
        <v>0</v>
      </c>
      <c r="CM107" s="99">
        <v>0</v>
      </c>
      <c r="CN107" s="99">
        <v>0</v>
      </c>
      <c r="CO107" s="99">
        <v>0</v>
      </c>
      <c r="CP107" s="99">
        <v>0</v>
      </c>
      <c r="CQ107" s="99">
        <v>0</v>
      </c>
      <c r="CR107" s="99">
        <v>0</v>
      </c>
      <c r="CS107" s="99">
        <v>0</v>
      </c>
      <c r="CT107" s="99">
        <v>0</v>
      </c>
      <c r="CU107" s="99">
        <v>0</v>
      </c>
      <c r="CV107" s="99">
        <v>0</v>
      </c>
      <c r="CW107" s="99">
        <v>0</v>
      </c>
      <c r="CX107" s="101">
        <v>1798.65</v>
      </c>
      <c r="CY107" s="101">
        <v>0</v>
      </c>
      <c r="CZ107" s="99">
        <v>0</v>
      </c>
      <c r="DA107" s="103">
        <f t="shared" si="2"/>
        <v>10355.01</v>
      </c>
      <c r="DB107" s="104">
        <v>10355.02</v>
      </c>
      <c r="DC107" s="120">
        <f t="shared" si="3"/>
        <v>-1.0000000000218279E-2</v>
      </c>
    </row>
    <row r="108" spans="2:107" ht="15.75" thickBot="1" x14ac:dyDescent="0.3">
      <c r="B108" s="298" t="s">
        <v>71</v>
      </c>
      <c r="C108" s="98">
        <v>99</v>
      </c>
      <c r="D108" s="99">
        <v>0</v>
      </c>
      <c r="E108" s="99">
        <v>0</v>
      </c>
      <c r="F108" s="99">
        <v>0</v>
      </c>
      <c r="G108" s="99">
        <v>0</v>
      </c>
      <c r="H108" s="99">
        <v>0</v>
      </c>
      <c r="I108" s="99">
        <v>0</v>
      </c>
      <c r="J108" s="99">
        <v>0</v>
      </c>
      <c r="K108" s="99">
        <v>0</v>
      </c>
      <c r="L108" s="99">
        <v>0</v>
      </c>
      <c r="M108" s="99">
        <v>0</v>
      </c>
      <c r="N108" s="99">
        <v>0</v>
      </c>
      <c r="O108" s="99">
        <v>0</v>
      </c>
      <c r="P108" s="99">
        <v>0</v>
      </c>
      <c r="Q108" s="99">
        <v>0</v>
      </c>
      <c r="R108" s="99">
        <v>0</v>
      </c>
      <c r="S108" s="99">
        <v>0</v>
      </c>
      <c r="T108" s="99">
        <v>0</v>
      </c>
      <c r="U108" s="101">
        <v>9232.73</v>
      </c>
      <c r="V108" s="101">
        <v>61623.79</v>
      </c>
      <c r="W108" s="101">
        <v>25986.69</v>
      </c>
      <c r="X108" s="101">
        <v>9647.61</v>
      </c>
      <c r="Y108" s="101">
        <v>56251.78</v>
      </c>
      <c r="Z108" s="101">
        <v>37994.53</v>
      </c>
      <c r="AA108" s="101">
        <v>20056.509999999998</v>
      </c>
      <c r="AB108" s="101">
        <v>104650.46</v>
      </c>
      <c r="AC108" s="101">
        <v>990597.28</v>
      </c>
      <c r="AD108" s="101">
        <v>229473.13</v>
      </c>
      <c r="AE108" s="99">
        <v>0</v>
      </c>
      <c r="AF108" s="99">
        <v>0</v>
      </c>
      <c r="AG108" s="99">
        <v>0</v>
      </c>
      <c r="AH108" s="99">
        <v>0</v>
      </c>
      <c r="AI108" s="99">
        <v>0</v>
      </c>
      <c r="AJ108" s="99">
        <v>0</v>
      </c>
      <c r="AK108" s="99">
        <v>0</v>
      </c>
      <c r="AL108" s="99">
        <v>0</v>
      </c>
      <c r="AM108" s="99">
        <v>0</v>
      </c>
      <c r="AN108" s="99">
        <v>0</v>
      </c>
      <c r="AO108" s="99">
        <v>0</v>
      </c>
      <c r="AP108" s="99">
        <v>0</v>
      </c>
      <c r="AQ108" s="99">
        <v>0</v>
      </c>
      <c r="AR108" s="99">
        <v>0</v>
      </c>
      <c r="AS108" s="99">
        <v>0</v>
      </c>
      <c r="AT108" s="99">
        <v>0</v>
      </c>
      <c r="AU108" s="99">
        <v>0</v>
      </c>
      <c r="AV108" s="99">
        <v>0</v>
      </c>
      <c r="AW108" s="99">
        <v>0</v>
      </c>
      <c r="AX108" s="99">
        <v>0</v>
      </c>
      <c r="AY108" s="99">
        <v>0</v>
      </c>
      <c r="AZ108" s="99">
        <v>0</v>
      </c>
      <c r="BA108" s="99">
        <v>0</v>
      </c>
      <c r="BB108" s="99">
        <v>0</v>
      </c>
      <c r="BC108" s="99">
        <v>0</v>
      </c>
      <c r="BD108" s="99">
        <v>0</v>
      </c>
      <c r="BE108" s="99">
        <v>0</v>
      </c>
      <c r="BF108" s="99">
        <v>0</v>
      </c>
      <c r="BG108" s="99">
        <v>0</v>
      </c>
      <c r="BH108" s="99">
        <v>0</v>
      </c>
      <c r="BI108" s="99">
        <v>0</v>
      </c>
      <c r="BJ108" s="99">
        <v>0</v>
      </c>
      <c r="BK108" s="99">
        <v>0</v>
      </c>
      <c r="BL108" s="99">
        <v>0</v>
      </c>
      <c r="BM108" s="99">
        <v>0</v>
      </c>
      <c r="BN108" s="99">
        <v>0</v>
      </c>
      <c r="BO108" s="99">
        <v>0</v>
      </c>
      <c r="BP108" s="99">
        <v>0</v>
      </c>
      <c r="BQ108" s="99">
        <v>0</v>
      </c>
      <c r="BR108" s="99">
        <v>0</v>
      </c>
      <c r="BS108" s="99">
        <v>0</v>
      </c>
      <c r="BT108" s="99">
        <v>0</v>
      </c>
      <c r="BU108" s="99">
        <v>0</v>
      </c>
      <c r="BV108" s="99">
        <v>0</v>
      </c>
      <c r="BW108" s="99">
        <v>0</v>
      </c>
      <c r="BX108" s="99">
        <v>0</v>
      </c>
      <c r="BY108" s="99">
        <v>0</v>
      </c>
      <c r="BZ108" s="102">
        <v>0</v>
      </c>
      <c r="CA108" s="99">
        <v>0</v>
      </c>
      <c r="CB108" s="99">
        <v>0</v>
      </c>
      <c r="CC108" s="99">
        <v>0</v>
      </c>
      <c r="CD108" s="99">
        <v>0</v>
      </c>
      <c r="CE108" s="99">
        <v>0</v>
      </c>
      <c r="CF108" s="99">
        <v>0</v>
      </c>
      <c r="CG108" s="99">
        <v>0</v>
      </c>
      <c r="CH108" s="99">
        <v>0</v>
      </c>
      <c r="CI108" s="99">
        <v>0</v>
      </c>
      <c r="CJ108" s="99">
        <v>0</v>
      </c>
      <c r="CK108" s="99">
        <v>0</v>
      </c>
      <c r="CL108" s="99">
        <v>0</v>
      </c>
      <c r="CM108" s="99">
        <v>0</v>
      </c>
      <c r="CN108" s="99">
        <v>0</v>
      </c>
      <c r="CO108" s="99">
        <v>0</v>
      </c>
      <c r="CP108" s="99">
        <v>0</v>
      </c>
      <c r="CQ108" s="99">
        <v>0</v>
      </c>
      <c r="CR108" s="99">
        <v>0</v>
      </c>
      <c r="CS108" s="99">
        <v>0</v>
      </c>
      <c r="CT108" s="99">
        <v>0</v>
      </c>
      <c r="CU108" s="99">
        <v>0</v>
      </c>
      <c r="CV108" s="99">
        <v>0</v>
      </c>
      <c r="CW108" s="99">
        <v>0</v>
      </c>
      <c r="CX108" s="99">
        <v>0</v>
      </c>
      <c r="CY108" s="99">
        <v>0</v>
      </c>
      <c r="CZ108" s="99">
        <v>0</v>
      </c>
      <c r="DA108" s="103">
        <f t="shared" si="2"/>
        <v>1545514.5100000002</v>
      </c>
      <c r="DB108" s="104">
        <v>1545514.5199999993</v>
      </c>
      <c r="DC108" s="120">
        <f t="shared" si="3"/>
        <v>-9.9999990779906511E-3</v>
      </c>
    </row>
    <row r="109" spans="2:107" ht="15.75" thickBot="1" x14ac:dyDescent="0.3">
      <c r="B109" s="298" t="s">
        <v>70</v>
      </c>
      <c r="C109" s="98">
        <v>100</v>
      </c>
      <c r="D109" s="99">
        <v>0</v>
      </c>
      <c r="E109" s="99">
        <v>0</v>
      </c>
      <c r="F109" s="99">
        <v>0</v>
      </c>
      <c r="G109" s="99">
        <v>0</v>
      </c>
      <c r="H109" s="99">
        <v>0</v>
      </c>
      <c r="I109" s="99">
        <v>0</v>
      </c>
      <c r="J109" s="99">
        <v>0</v>
      </c>
      <c r="K109" s="99">
        <v>0</v>
      </c>
      <c r="L109" s="99">
        <v>0</v>
      </c>
      <c r="M109" s="99">
        <v>0</v>
      </c>
      <c r="N109" s="99">
        <v>0</v>
      </c>
      <c r="O109" s="99">
        <v>0</v>
      </c>
      <c r="P109" s="99">
        <v>0</v>
      </c>
      <c r="Q109" s="99">
        <v>0</v>
      </c>
      <c r="R109" s="99">
        <v>0</v>
      </c>
      <c r="S109" s="99">
        <v>0</v>
      </c>
      <c r="T109" s="99">
        <v>0</v>
      </c>
      <c r="U109" s="99">
        <v>0</v>
      </c>
      <c r="V109" s="99">
        <v>0</v>
      </c>
      <c r="W109" s="99">
        <v>0</v>
      </c>
      <c r="X109" s="99">
        <v>0</v>
      </c>
      <c r="Y109" s="99">
        <v>0</v>
      </c>
      <c r="Z109" s="99">
        <v>0</v>
      </c>
      <c r="AA109" s="99">
        <v>0</v>
      </c>
      <c r="AB109" s="99">
        <v>0</v>
      </c>
      <c r="AC109" s="99">
        <v>0</v>
      </c>
      <c r="AD109" s="101">
        <v>240891.47</v>
      </c>
      <c r="AE109" s="99">
        <v>0</v>
      </c>
      <c r="AF109" s="99">
        <v>0</v>
      </c>
      <c r="AG109" s="99">
        <v>0</v>
      </c>
      <c r="AH109" s="99">
        <v>0</v>
      </c>
      <c r="AI109" s="99">
        <v>0</v>
      </c>
      <c r="AJ109" s="99">
        <v>0</v>
      </c>
      <c r="AK109" s="99">
        <v>0</v>
      </c>
      <c r="AL109" s="99">
        <v>0</v>
      </c>
      <c r="AM109" s="99">
        <v>0</v>
      </c>
      <c r="AN109" s="99">
        <v>0</v>
      </c>
      <c r="AO109" s="99">
        <v>0</v>
      </c>
      <c r="AP109" s="99">
        <v>0</v>
      </c>
      <c r="AQ109" s="99">
        <v>0</v>
      </c>
      <c r="AR109" s="99">
        <v>0</v>
      </c>
      <c r="AS109" s="99">
        <v>0</v>
      </c>
      <c r="AT109" s="99">
        <v>0</v>
      </c>
      <c r="AU109" s="99">
        <v>0</v>
      </c>
      <c r="AV109" s="99">
        <v>0</v>
      </c>
      <c r="AW109" s="99">
        <v>0</v>
      </c>
      <c r="AX109" s="99">
        <v>0</v>
      </c>
      <c r="AY109" s="99">
        <v>0</v>
      </c>
      <c r="AZ109" s="99">
        <v>0</v>
      </c>
      <c r="BA109" s="99">
        <v>0</v>
      </c>
      <c r="BB109" s="99">
        <v>0</v>
      </c>
      <c r="BC109" s="99">
        <v>0</v>
      </c>
      <c r="BD109" s="101">
        <v>4581.63</v>
      </c>
      <c r="BE109" s="101">
        <v>2226.9299999999998</v>
      </c>
      <c r="BF109" s="101">
        <v>2327.7199999999998</v>
      </c>
      <c r="BG109" s="101">
        <v>1831.2</v>
      </c>
      <c r="BH109" s="101">
        <v>1390.43</v>
      </c>
      <c r="BI109" s="101">
        <v>23242.9</v>
      </c>
      <c r="BJ109" s="101">
        <v>2079.41</v>
      </c>
      <c r="BK109" s="101">
        <v>52157.68</v>
      </c>
      <c r="BL109" s="101">
        <v>3721.98</v>
      </c>
      <c r="BM109" s="101">
        <v>1635.23</v>
      </c>
      <c r="BN109" s="101">
        <v>15250.12</v>
      </c>
      <c r="BO109" s="101">
        <v>11750.52</v>
      </c>
      <c r="BP109" s="101">
        <v>2350.19</v>
      </c>
      <c r="BQ109" s="101">
        <v>23986.63</v>
      </c>
      <c r="BR109" s="101">
        <v>36215.56</v>
      </c>
      <c r="BS109" s="101">
        <v>9497.5400000000009</v>
      </c>
      <c r="BT109" s="101">
        <v>2967.09</v>
      </c>
      <c r="BU109" s="101">
        <v>7783.38</v>
      </c>
      <c r="BV109" s="101">
        <v>9960.93</v>
      </c>
      <c r="BW109" s="101">
        <v>2506.12</v>
      </c>
      <c r="BX109" s="101">
        <v>9441.99</v>
      </c>
      <c r="BY109" s="101">
        <v>3429.7</v>
      </c>
      <c r="BZ109" s="107">
        <v>6763.69</v>
      </c>
      <c r="CA109" s="101">
        <v>3614.49</v>
      </c>
      <c r="CB109" s="101">
        <v>2408.3200000000002</v>
      </c>
      <c r="CC109" s="101">
        <v>395.54</v>
      </c>
      <c r="CD109" s="101">
        <v>42.09</v>
      </c>
      <c r="CE109" s="101">
        <v>13.81</v>
      </c>
      <c r="CF109" s="101">
        <v>561.07000000000005</v>
      </c>
      <c r="CG109" s="101">
        <v>838.76</v>
      </c>
      <c r="CH109" s="101">
        <v>8322.48</v>
      </c>
      <c r="CI109" s="101">
        <v>5432.34</v>
      </c>
      <c r="CJ109" s="101">
        <v>266.19</v>
      </c>
      <c r="CK109" s="101">
        <v>59678.79</v>
      </c>
      <c r="CL109" s="101">
        <v>26267.43</v>
      </c>
      <c r="CM109" s="101">
        <v>0</v>
      </c>
      <c r="CN109" s="101">
        <v>0</v>
      </c>
      <c r="CO109" s="101">
        <v>0</v>
      </c>
      <c r="CP109" s="101">
        <v>0</v>
      </c>
      <c r="CQ109" s="101">
        <v>0</v>
      </c>
      <c r="CR109" s="101">
        <v>0</v>
      </c>
      <c r="CS109" s="101">
        <v>0</v>
      </c>
      <c r="CT109" s="101">
        <v>0</v>
      </c>
      <c r="CU109" s="101">
        <v>0</v>
      </c>
      <c r="CV109" s="101">
        <v>0</v>
      </c>
      <c r="CW109" s="101">
        <v>0</v>
      </c>
      <c r="CX109" s="99">
        <v>0</v>
      </c>
      <c r="CY109" s="99">
        <v>0</v>
      </c>
      <c r="CZ109" s="99">
        <v>0</v>
      </c>
      <c r="DA109" s="103">
        <f t="shared" si="2"/>
        <v>585831.35000000009</v>
      </c>
      <c r="DB109" s="104">
        <v>585831.37</v>
      </c>
      <c r="DC109" s="120">
        <f t="shared" si="3"/>
        <v>-1.999999990221113E-2</v>
      </c>
    </row>
    <row r="110" spans="2:107" ht="15.75" thickBot="1" x14ac:dyDescent="0.3">
      <c r="B110" s="298" t="s">
        <v>90</v>
      </c>
      <c r="C110" s="109">
        <v>101</v>
      </c>
      <c r="D110" s="101">
        <v>0</v>
      </c>
      <c r="E110" s="101">
        <v>0</v>
      </c>
      <c r="F110" s="101">
        <v>0</v>
      </c>
      <c r="G110" s="101">
        <v>0</v>
      </c>
      <c r="H110" s="101">
        <v>0</v>
      </c>
      <c r="I110" s="101">
        <v>1260.46</v>
      </c>
      <c r="J110" s="101">
        <v>0</v>
      </c>
      <c r="K110" s="101">
        <v>0</v>
      </c>
      <c r="L110" s="101">
        <v>0</v>
      </c>
      <c r="M110" s="101">
        <v>1649.03</v>
      </c>
      <c r="N110" s="101">
        <v>0</v>
      </c>
      <c r="O110" s="101">
        <v>0</v>
      </c>
      <c r="P110" s="101">
        <v>0</v>
      </c>
      <c r="Q110" s="101">
        <v>2510.17</v>
      </c>
      <c r="R110" s="101">
        <v>0</v>
      </c>
      <c r="S110" s="101">
        <v>0</v>
      </c>
      <c r="T110" s="101">
        <v>91226.99</v>
      </c>
      <c r="U110" s="101">
        <v>136.19</v>
      </c>
      <c r="V110" s="101">
        <v>2857.86</v>
      </c>
      <c r="W110" s="101">
        <v>1978.76</v>
      </c>
      <c r="X110" s="101">
        <v>649.76</v>
      </c>
      <c r="Y110" s="101">
        <v>2327.1999999999998</v>
      </c>
      <c r="Z110" s="101">
        <v>4137.8100000000004</v>
      </c>
      <c r="AA110" s="101">
        <v>1479.33</v>
      </c>
      <c r="AB110" s="101">
        <v>5726.38</v>
      </c>
      <c r="AC110" s="101">
        <v>56496.89</v>
      </c>
      <c r="AD110" s="101">
        <v>28699.72</v>
      </c>
      <c r="AE110" s="99">
        <v>0</v>
      </c>
      <c r="AF110" s="99">
        <v>0</v>
      </c>
      <c r="AG110" s="99">
        <v>0</v>
      </c>
      <c r="AH110" s="99">
        <v>0</v>
      </c>
      <c r="AI110" s="99">
        <v>0</v>
      </c>
      <c r="AJ110" s="99">
        <v>0</v>
      </c>
      <c r="AK110" s="99">
        <v>0</v>
      </c>
      <c r="AL110" s="99">
        <v>0</v>
      </c>
      <c r="AM110" s="99">
        <v>0</v>
      </c>
      <c r="AN110" s="99">
        <v>0</v>
      </c>
      <c r="AO110" s="99">
        <v>0</v>
      </c>
      <c r="AP110" s="99">
        <v>0</v>
      </c>
      <c r="AQ110" s="99">
        <v>0</v>
      </c>
      <c r="AR110" s="99">
        <v>0</v>
      </c>
      <c r="AS110" s="99">
        <v>0</v>
      </c>
      <c r="AT110" s="99">
        <v>0</v>
      </c>
      <c r="AU110" s="99">
        <v>0</v>
      </c>
      <c r="AV110" s="99">
        <v>0</v>
      </c>
      <c r="AW110" s="99">
        <v>0</v>
      </c>
      <c r="AX110" s="99">
        <v>0</v>
      </c>
      <c r="AY110" s="99">
        <v>0</v>
      </c>
      <c r="AZ110" s="99">
        <v>0</v>
      </c>
      <c r="BA110" s="99">
        <v>0</v>
      </c>
      <c r="BB110" s="99">
        <v>0</v>
      </c>
      <c r="BC110" s="99">
        <v>0</v>
      </c>
      <c r="BD110" s="99">
        <v>0</v>
      </c>
      <c r="BE110" s="99">
        <v>0</v>
      </c>
      <c r="BF110" s="99">
        <v>0</v>
      </c>
      <c r="BG110" s="99">
        <v>0</v>
      </c>
      <c r="BH110" s="99">
        <v>0</v>
      </c>
      <c r="BI110" s="99">
        <v>0</v>
      </c>
      <c r="BJ110" s="99">
        <v>0</v>
      </c>
      <c r="BK110" s="99">
        <v>0</v>
      </c>
      <c r="BL110" s="99">
        <v>0</v>
      </c>
      <c r="BM110" s="99">
        <v>0</v>
      </c>
      <c r="BN110" s="99">
        <v>0</v>
      </c>
      <c r="BO110" s="99">
        <v>0</v>
      </c>
      <c r="BP110" s="99">
        <v>0</v>
      </c>
      <c r="BQ110" s="99">
        <v>0</v>
      </c>
      <c r="BR110" s="99">
        <v>0</v>
      </c>
      <c r="BS110" s="99">
        <v>0</v>
      </c>
      <c r="BT110" s="99">
        <v>0</v>
      </c>
      <c r="BU110" s="99">
        <v>0</v>
      </c>
      <c r="BV110" s="99">
        <v>0</v>
      </c>
      <c r="BW110" s="99">
        <v>0</v>
      </c>
      <c r="BX110" s="99">
        <v>0</v>
      </c>
      <c r="BY110" s="99">
        <v>0</v>
      </c>
      <c r="BZ110" s="102">
        <v>0</v>
      </c>
      <c r="CA110" s="101">
        <v>38035.089999999997</v>
      </c>
      <c r="CB110" s="101">
        <v>11071.22</v>
      </c>
      <c r="CC110" s="101">
        <v>4509.21</v>
      </c>
      <c r="CD110" s="101">
        <v>578.27</v>
      </c>
      <c r="CE110" s="101">
        <v>192.09</v>
      </c>
      <c r="CF110" s="101">
        <v>134406.64000000001</v>
      </c>
      <c r="CG110" s="101">
        <v>6260.48</v>
      </c>
      <c r="CH110" s="101">
        <v>59269.68</v>
      </c>
      <c r="CI110" s="101">
        <v>16972.810000000001</v>
      </c>
      <c r="CJ110" s="101">
        <v>3872.79</v>
      </c>
      <c r="CK110" s="101">
        <v>494480.73</v>
      </c>
      <c r="CL110" s="101">
        <v>389624.73</v>
      </c>
      <c r="CM110" s="101">
        <v>0</v>
      </c>
      <c r="CN110" s="101">
        <v>0</v>
      </c>
      <c r="CO110" s="101">
        <v>11775.94</v>
      </c>
      <c r="CP110" s="101">
        <v>8556.3700000000008</v>
      </c>
      <c r="CQ110" s="101">
        <v>16241.22</v>
      </c>
      <c r="CR110" s="101">
        <v>1413.63</v>
      </c>
      <c r="CS110" s="101">
        <v>65159.72</v>
      </c>
      <c r="CT110" s="101">
        <v>9841.92</v>
      </c>
      <c r="CU110" s="101">
        <v>50849.23</v>
      </c>
      <c r="CV110" s="101">
        <v>14290.11</v>
      </c>
      <c r="CW110" s="101">
        <v>10354.040000000001</v>
      </c>
      <c r="CX110" s="101">
        <v>36683.94</v>
      </c>
      <c r="CY110" s="99">
        <v>0</v>
      </c>
      <c r="CZ110" s="99">
        <v>0</v>
      </c>
      <c r="DA110" s="103">
        <f t="shared" si="2"/>
        <v>1585576.41</v>
      </c>
      <c r="DB110" s="104">
        <v>1585576.4200000002</v>
      </c>
      <c r="DC110" s="120">
        <f t="shared" si="3"/>
        <v>-1.0000000242143869E-2</v>
      </c>
    </row>
    <row r="111" spans="2:107" ht="15.75" thickBot="1" x14ac:dyDescent="0.3">
      <c r="B111" s="303"/>
      <c r="C111" s="110" t="s">
        <v>273</v>
      </c>
      <c r="D111" s="111">
        <f>SUM(D10:D110)</f>
        <v>131127.83000000002</v>
      </c>
      <c r="E111" s="112">
        <f t="shared" ref="E111:BP111" si="4">SUM(E10:E110)</f>
        <v>35006.160000000003</v>
      </c>
      <c r="F111" s="112">
        <f t="shared" si="4"/>
        <v>387957.54000000004</v>
      </c>
      <c r="G111" s="112">
        <f t="shared" si="4"/>
        <v>40419.46</v>
      </c>
      <c r="H111" s="112">
        <f t="shared" si="4"/>
        <v>220335.45999999996</v>
      </c>
      <c r="I111" s="112">
        <f t="shared" si="4"/>
        <v>413958.38</v>
      </c>
      <c r="J111" s="112">
        <f t="shared" si="4"/>
        <v>132047.44</v>
      </c>
      <c r="K111" s="112">
        <f t="shared" si="4"/>
        <v>120263.76</v>
      </c>
      <c r="L111" s="112">
        <f t="shared" si="4"/>
        <v>92286.63</v>
      </c>
      <c r="M111" s="112">
        <f t="shared" si="4"/>
        <v>435131.74</v>
      </c>
      <c r="N111" s="112">
        <f t="shared" si="4"/>
        <v>150447.16999999998</v>
      </c>
      <c r="O111" s="112">
        <f t="shared" si="4"/>
        <v>226526.38999999998</v>
      </c>
      <c r="P111" s="112">
        <f t="shared" si="4"/>
        <v>70180.94</v>
      </c>
      <c r="Q111" s="112">
        <f t="shared" si="4"/>
        <v>192172.93</v>
      </c>
      <c r="R111" s="112">
        <f t="shared" si="4"/>
        <v>13012.019999999999</v>
      </c>
      <c r="S111" s="112">
        <f t="shared" si="4"/>
        <v>33451.07</v>
      </c>
      <c r="T111" s="112">
        <f t="shared" si="4"/>
        <v>2470974.9500000002</v>
      </c>
      <c r="U111" s="112">
        <f t="shared" si="4"/>
        <v>176756.68000000002</v>
      </c>
      <c r="V111" s="112">
        <f t="shared" si="4"/>
        <v>731562.85000000009</v>
      </c>
      <c r="W111" s="112">
        <f t="shared" si="4"/>
        <v>494234.22000000009</v>
      </c>
      <c r="X111" s="112">
        <f t="shared" si="4"/>
        <v>173151.85000000003</v>
      </c>
      <c r="Y111" s="112">
        <f t="shared" si="4"/>
        <v>468454.50000000017</v>
      </c>
      <c r="Z111" s="112">
        <f t="shared" si="4"/>
        <v>710495.43999999983</v>
      </c>
      <c r="AA111" s="112">
        <f t="shared" si="4"/>
        <v>243905.48</v>
      </c>
      <c r="AB111" s="112">
        <f t="shared" si="4"/>
        <v>827883.49999999988</v>
      </c>
      <c r="AC111" s="112">
        <f t="shared" si="4"/>
        <v>1916701.68</v>
      </c>
      <c r="AD111" s="112">
        <f t="shared" si="4"/>
        <v>1264033.3999999997</v>
      </c>
      <c r="AE111" s="112">
        <f t="shared" si="4"/>
        <v>468256.54</v>
      </c>
      <c r="AF111" s="112">
        <f t="shared" si="4"/>
        <v>202251.13000000003</v>
      </c>
      <c r="AG111" s="112">
        <f t="shared" si="4"/>
        <v>265105.53999999992</v>
      </c>
      <c r="AH111" s="112">
        <f t="shared" si="4"/>
        <v>52221.880000000005</v>
      </c>
      <c r="AI111" s="112">
        <f t="shared" si="4"/>
        <v>182474.58000000002</v>
      </c>
      <c r="AJ111" s="112">
        <f t="shared" si="4"/>
        <v>610107.14000000013</v>
      </c>
      <c r="AK111" s="112">
        <f t="shared" si="4"/>
        <v>82053.439999999988</v>
      </c>
      <c r="AL111" s="112">
        <f t="shared" si="4"/>
        <v>952513.8</v>
      </c>
      <c r="AM111" s="112">
        <f t="shared" si="4"/>
        <v>292371.05999999994</v>
      </c>
      <c r="AN111" s="112">
        <f t="shared" si="4"/>
        <v>173145.43999999997</v>
      </c>
      <c r="AO111" s="112">
        <f t="shared" si="4"/>
        <v>1246992.5999999996</v>
      </c>
      <c r="AP111" s="112">
        <f t="shared" si="4"/>
        <v>1162701.2500000007</v>
      </c>
      <c r="AQ111" s="112">
        <f t="shared" si="4"/>
        <v>206047.04000000012</v>
      </c>
      <c r="AR111" s="112">
        <f t="shared" si="4"/>
        <v>1219988.9199999997</v>
      </c>
      <c r="AS111" s="112">
        <f t="shared" si="4"/>
        <v>1013876.8700000001</v>
      </c>
      <c r="AT111" s="112">
        <f t="shared" si="4"/>
        <v>285032.00999999989</v>
      </c>
      <c r="AU111" s="112">
        <f t="shared" si="4"/>
        <v>39602.589999999989</v>
      </c>
      <c r="AV111" s="112">
        <f t="shared" si="4"/>
        <v>266367.3899999999</v>
      </c>
      <c r="AW111" s="112">
        <f t="shared" si="4"/>
        <v>326708.72000000003</v>
      </c>
      <c r="AX111" s="112">
        <f t="shared" si="4"/>
        <v>268190.02</v>
      </c>
      <c r="AY111" s="112">
        <f t="shared" si="4"/>
        <v>286491.46999999997</v>
      </c>
      <c r="AZ111" s="112">
        <f t="shared" si="4"/>
        <v>493328.11</v>
      </c>
      <c r="BA111" s="112">
        <f t="shared" si="4"/>
        <v>279257.25</v>
      </c>
      <c r="BB111" s="112">
        <f t="shared" si="4"/>
        <v>999122.75</v>
      </c>
      <c r="BC111" s="112">
        <f t="shared" si="4"/>
        <v>171856.87</v>
      </c>
      <c r="BD111" s="112">
        <f t="shared" si="4"/>
        <v>577140.55999999994</v>
      </c>
      <c r="BE111" s="112">
        <f t="shared" si="4"/>
        <v>222204.64999999997</v>
      </c>
      <c r="BF111" s="112">
        <f t="shared" si="4"/>
        <v>353117.37999999995</v>
      </c>
      <c r="BG111" s="112">
        <f t="shared" si="4"/>
        <v>63838.69</v>
      </c>
      <c r="BH111" s="112">
        <f t="shared" si="4"/>
        <v>246164.72</v>
      </c>
      <c r="BI111" s="112">
        <f t="shared" si="4"/>
        <v>639241.01</v>
      </c>
      <c r="BJ111" s="112">
        <f t="shared" si="4"/>
        <v>100344.99</v>
      </c>
      <c r="BK111" s="112">
        <f t="shared" si="4"/>
        <v>1207352.97</v>
      </c>
      <c r="BL111" s="112">
        <f t="shared" si="4"/>
        <v>336299.77999999997</v>
      </c>
      <c r="BM111" s="112">
        <f t="shared" si="4"/>
        <v>212728.62000000002</v>
      </c>
      <c r="BN111" s="112">
        <f t="shared" si="4"/>
        <v>1499127.3400000003</v>
      </c>
      <c r="BO111" s="112">
        <f t="shared" si="4"/>
        <v>1241017.47</v>
      </c>
      <c r="BP111" s="112">
        <f t="shared" si="4"/>
        <v>124490.7</v>
      </c>
      <c r="BQ111" s="112">
        <f t="shared" ref="BQ111:CZ111" si="5">SUM(BQ10:BQ110)</f>
        <v>1243975.5399999998</v>
      </c>
      <c r="BR111" s="112">
        <f t="shared" si="5"/>
        <v>1050092.3799999999</v>
      </c>
      <c r="BS111" s="112">
        <f t="shared" si="5"/>
        <v>294529.52999999997</v>
      </c>
      <c r="BT111" s="112">
        <f t="shared" si="5"/>
        <v>42569.710000000006</v>
      </c>
      <c r="BU111" s="112">
        <f t="shared" si="5"/>
        <v>273462.36</v>
      </c>
      <c r="BV111" s="112">
        <f t="shared" si="5"/>
        <v>335669.63</v>
      </c>
      <c r="BW111" s="112">
        <f t="shared" si="5"/>
        <v>270696.09999999998</v>
      </c>
      <c r="BX111" s="112">
        <f t="shared" si="5"/>
        <v>295933.46999999997</v>
      </c>
      <c r="BY111" s="112">
        <f t="shared" si="5"/>
        <v>496717.10000000003</v>
      </c>
      <c r="BZ111" s="113">
        <f t="shared" si="5"/>
        <v>286239.83999999991</v>
      </c>
      <c r="CA111" s="112">
        <f t="shared" si="5"/>
        <v>46187.609999999993</v>
      </c>
      <c r="CB111" s="112">
        <f t="shared" si="5"/>
        <v>13912.98</v>
      </c>
      <c r="CC111" s="112">
        <f t="shared" si="5"/>
        <v>6079.45</v>
      </c>
      <c r="CD111" s="112">
        <f t="shared" si="5"/>
        <v>756.3</v>
      </c>
      <c r="CE111" s="112">
        <f t="shared" si="5"/>
        <v>313.62</v>
      </c>
      <c r="CF111" s="112">
        <f t="shared" si="5"/>
        <v>135095.06000000003</v>
      </c>
      <c r="CG111" s="112">
        <f t="shared" si="5"/>
        <v>8131.65</v>
      </c>
      <c r="CH111" s="112">
        <f t="shared" si="5"/>
        <v>85697.77</v>
      </c>
      <c r="CI111" s="112">
        <f t="shared" si="5"/>
        <v>26025.86</v>
      </c>
      <c r="CJ111" s="112">
        <f t="shared" si="5"/>
        <v>4925.1000000000004</v>
      </c>
      <c r="CK111" s="112">
        <f t="shared" si="5"/>
        <v>649526.94999999995</v>
      </c>
      <c r="CL111" s="112">
        <f t="shared" si="5"/>
        <v>460967.89</v>
      </c>
      <c r="CM111" s="112">
        <f t="shared" si="5"/>
        <v>0</v>
      </c>
      <c r="CN111" s="112">
        <f t="shared" si="5"/>
        <v>0</v>
      </c>
      <c r="CO111" s="112">
        <f t="shared" si="5"/>
        <v>11775.94</v>
      </c>
      <c r="CP111" s="112">
        <f t="shared" si="5"/>
        <v>8556.3700000000008</v>
      </c>
      <c r="CQ111" s="112">
        <f t="shared" si="5"/>
        <v>16241.22</v>
      </c>
      <c r="CR111" s="112">
        <f t="shared" si="5"/>
        <v>1413.63</v>
      </c>
      <c r="CS111" s="112">
        <f t="shared" si="5"/>
        <v>65159.72</v>
      </c>
      <c r="CT111" s="112">
        <f t="shared" si="5"/>
        <v>9841.92</v>
      </c>
      <c r="CU111" s="112">
        <f t="shared" si="5"/>
        <v>50849.23</v>
      </c>
      <c r="CV111" s="112">
        <f t="shared" si="5"/>
        <v>14290.11</v>
      </c>
      <c r="CW111" s="112">
        <f t="shared" si="5"/>
        <v>10355.02</v>
      </c>
      <c r="CX111" s="112">
        <f t="shared" si="5"/>
        <v>1545514.5199999993</v>
      </c>
      <c r="CY111" s="112">
        <f t="shared" si="5"/>
        <v>585831.37</v>
      </c>
      <c r="CZ111" s="114">
        <f t="shared" si="5"/>
        <v>1585576.4200000002</v>
      </c>
      <c r="DA111" s="104"/>
      <c r="DB111" s="104"/>
      <c r="DC111" s="34"/>
    </row>
    <row r="112" spans="2:107" x14ac:dyDescent="0.25">
      <c r="B112" s="115"/>
      <c r="C112" s="115"/>
      <c r="D112" s="116">
        <v>131127.84</v>
      </c>
      <c r="E112" s="116">
        <v>35006.160000000003</v>
      </c>
      <c r="F112" s="116">
        <v>387957.53</v>
      </c>
      <c r="G112" s="116">
        <v>40419.469999999994</v>
      </c>
      <c r="H112" s="116">
        <v>220335.47000000003</v>
      </c>
      <c r="I112" s="116">
        <v>413958.41000000003</v>
      </c>
      <c r="J112" s="116">
        <v>132047.46</v>
      </c>
      <c r="K112" s="116">
        <v>120263.77000000002</v>
      </c>
      <c r="L112" s="116">
        <v>92286.640000000014</v>
      </c>
      <c r="M112" s="116">
        <v>435131.74</v>
      </c>
      <c r="N112" s="116">
        <v>150447.17000000004</v>
      </c>
      <c r="O112" s="116">
        <v>226526.37999999998</v>
      </c>
      <c r="P112" s="116">
        <v>70180.929999999993</v>
      </c>
      <c r="Q112" s="116">
        <v>192172.91999999998</v>
      </c>
      <c r="R112" s="116">
        <v>13012.010000000002</v>
      </c>
      <c r="S112" s="116">
        <v>33451.07</v>
      </c>
      <c r="T112" s="116">
        <v>2470974.9599999995</v>
      </c>
      <c r="U112" s="116">
        <v>176756.67999999996</v>
      </c>
      <c r="V112" s="116">
        <v>731562.8400000002</v>
      </c>
      <c r="W112" s="116">
        <v>494234.22</v>
      </c>
      <c r="X112" s="116">
        <v>173151.84999999998</v>
      </c>
      <c r="Y112" s="116">
        <v>468454.50000000012</v>
      </c>
      <c r="Z112" s="116">
        <v>710495.47000000009</v>
      </c>
      <c r="AA112" s="116">
        <v>243905.48000000007</v>
      </c>
      <c r="AB112" s="116">
        <v>827883.48999999987</v>
      </c>
      <c r="AC112" s="116">
        <v>1916701.7099999995</v>
      </c>
      <c r="AD112" s="116">
        <v>1264033.42</v>
      </c>
      <c r="AE112" s="116">
        <v>468256.54000000004</v>
      </c>
      <c r="AF112" s="116">
        <v>202251.11</v>
      </c>
      <c r="AG112" s="116">
        <v>265105.49</v>
      </c>
      <c r="AH112" s="116">
        <v>52221.85</v>
      </c>
      <c r="AI112" s="116">
        <v>182474.58000000002</v>
      </c>
      <c r="AJ112" s="116">
        <v>610107.14</v>
      </c>
      <c r="AK112" s="116">
        <v>82053.440000000002</v>
      </c>
      <c r="AL112" s="116">
        <v>952513.77</v>
      </c>
      <c r="AM112" s="116">
        <v>292371.06</v>
      </c>
      <c r="AN112" s="116">
        <v>173145.44</v>
      </c>
      <c r="AO112" s="116">
        <v>1246992.57</v>
      </c>
      <c r="AP112" s="116">
        <v>1162701.2100000002</v>
      </c>
      <c r="AQ112" s="116">
        <v>206047.02</v>
      </c>
      <c r="AR112" s="116">
        <v>1219988.9099999999</v>
      </c>
      <c r="AS112" s="116">
        <v>1013876.82</v>
      </c>
      <c r="AT112" s="116">
        <v>285031.99</v>
      </c>
      <c r="AU112" s="116">
        <v>39602.620000000003</v>
      </c>
      <c r="AV112" s="116">
        <v>266367.39999999997</v>
      </c>
      <c r="AW112" s="116">
        <v>326708.7</v>
      </c>
      <c r="AX112" s="116">
        <v>268189.98</v>
      </c>
      <c r="AY112" s="116">
        <v>286491.48</v>
      </c>
      <c r="AZ112" s="116">
        <v>493328.10000000003</v>
      </c>
      <c r="BA112" s="116">
        <v>279257.24999999994</v>
      </c>
      <c r="BB112" s="116">
        <v>999122.74999999988</v>
      </c>
      <c r="BC112" s="116">
        <v>171856.89999999994</v>
      </c>
      <c r="BD112" s="116">
        <v>577140.55999999994</v>
      </c>
      <c r="BE112" s="116">
        <v>222204.68000000005</v>
      </c>
      <c r="BF112" s="116">
        <v>353117.38</v>
      </c>
      <c r="BG112" s="116">
        <v>63838.689999999988</v>
      </c>
      <c r="BH112" s="116">
        <v>246164.73</v>
      </c>
      <c r="BI112" s="116">
        <v>639241.02</v>
      </c>
      <c r="BJ112" s="116">
        <v>100345.00000000001</v>
      </c>
      <c r="BK112" s="116">
        <v>1207352.9700000002</v>
      </c>
      <c r="BL112" s="116">
        <v>336299.76999999996</v>
      </c>
      <c r="BM112" s="116">
        <v>212728.61999999997</v>
      </c>
      <c r="BN112" s="116">
        <v>1499127.3400000003</v>
      </c>
      <c r="BO112" s="116">
        <v>1241017.45</v>
      </c>
      <c r="BP112" s="116">
        <v>124490.70999999999</v>
      </c>
      <c r="BQ112" s="116">
        <v>1243975.56</v>
      </c>
      <c r="BR112" s="116">
        <v>1050092.3999999999</v>
      </c>
      <c r="BS112" s="116">
        <v>294529.5199999999</v>
      </c>
      <c r="BT112" s="116">
        <v>42569.75</v>
      </c>
      <c r="BU112" s="116">
        <v>273462.37999999995</v>
      </c>
      <c r="BV112" s="116">
        <v>335669.67</v>
      </c>
      <c r="BW112" s="116">
        <v>270696.13</v>
      </c>
      <c r="BX112" s="116">
        <v>295933.46000000002</v>
      </c>
      <c r="BY112" s="116">
        <v>496717.1</v>
      </c>
      <c r="BZ112" s="117">
        <v>286239.83999999991</v>
      </c>
      <c r="CA112" s="116">
        <v>46187.619999999988</v>
      </c>
      <c r="CB112" s="116">
        <v>13912.989999999998</v>
      </c>
      <c r="CC112" s="116">
        <v>6079.4400000000014</v>
      </c>
      <c r="CD112" s="116">
        <v>756.29000000000008</v>
      </c>
      <c r="CE112" s="116">
        <v>313.62</v>
      </c>
      <c r="CF112" s="116">
        <v>135095.04999999999</v>
      </c>
      <c r="CG112" s="116">
        <v>8131.66</v>
      </c>
      <c r="CH112" s="116">
        <v>85697.79</v>
      </c>
      <c r="CI112" s="116">
        <v>26025.85</v>
      </c>
      <c r="CJ112" s="116">
        <v>4925.1000000000004</v>
      </c>
      <c r="CK112" s="116">
        <v>649526.97</v>
      </c>
      <c r="CL112" s="116">
        <v>460967.90000000008</v>
      </c>
      <c r="CM112" s="116">
        <v>0</v>
      </c>
      <c r="CN112" s="116">
        <v>0</v>
      </c>
      <c r="CO112" s="116">
        <v>11775.93</v>
      </c>
      <c r="CP112" s="116">
        <v>8556.3799999999992</v>
      </c>
      <c r="CQ112" s="116">
        <v>16241.200000000004</v>
      </c>
      <c r="CR112" s="116">
        <v>1413.6299999999999</v>
      </c>
      <c r="CS112" s="116">
        <v>65159.729999999981</v>
      </c>
      <c r="CT112" s="116">
        <v>9841.93</v>
      </c>
      <c r="CU112" s="116">
        <v>50849.22</v>
      </c>
      <c r="CV112" s="116">
        <v>14290.110000000004</v>
      </c>
      <c r="CW112" s="116">
        <v>10355.01</v>
      </c>
      <c r="CX112" s="116">
        <v>1545514.5100000002</v>
      </c>
      <c r="CY112" s="116">
        <v>585831.35000000009</v>
      </c>
      <c r="CZ112" s="116">
        <v>1585576.41</v>
      </c>
      <c r="DA112" s="115"/>
      <c r="DB112" s="115"/>
      <c r="DC112" s="115"/>
    </row>
    <row r="113" spans="2:107" x14ac:dyDescent="0.25">
      <c r="B113" s="118"/>
      <c r="C113" s="118"/>
      <c r="D113" s="119">
        <f>D111-D112</f>
        <v>-9.9999999802093953E-3</v>
      </c>
      <c r="E113" s="119">
        <f t="shared" ref="E113:BP113" si="6">E111-E112</f>
        <v>0</v>
      </c>
      <c r="F113" s="119">
        <f t="shared" si="6"/>
        <v>1.0000000009313226E-2</v>
      </c>
      <c r="G113" s="119">
        <f t="shared" si="6"/>
        <v>-9.9999999947613105E-3</v>
      </c>
      <c r="H113" s="119">
        <f t="shared" si="6"/>
        <v>-1.0000000067520887E-2</v>
      </c>
      <c r="I113" s="119">
        <f t="shared" si="6"/>
        <v>-3.0000000027939677E-2</v>
      </c>
      <c r="J113" s="119">
        <f t="shared" si="6"/>
        <v>-1.9999999989522621E-2</v>
      </c>
      <c r="K113" s="119">
        <f t="shared" si="6"/>
        <v>-1.0000000023865141E-2</v>
      </c>
      <c r="L113" s="119">
        <f t="shared" si="6"/>
        <v>-1.0000000009313226E-2</v>
      </c>
      <c r="M113" s="119">
        <f t="shared" si="6"/>
        <v>0</v>
      </c>
      <c r="N113" s="119">
        <f t="shared" si="6"/>
        <v>0</v>
      </c>
      <c r="O113" s="119">
        <f t="shared" si="6"/>
        <v>1.0000000009313226E-2</v>
      </c>
      <c r="P113" s="119">
        <f t="shared" si="6"/>
        <v>1.0000000009313226E-2</v>
      </c>
      <c r="Q113" s="119">
        <f t="shared" si="6"/>
        <v>1.0000000009313226E-2</v>
      </c>
      <c r="R113" s="119">
        <f t="shared" si="6"/>
        <v>9.9999999965802999E-3</v>
      </c>
      <c r="S113" s="119">
        <f t="shared" si="6"/>
        <v>0</v>
      </c>
      <c r="T113" s="119">
        <f t="shared" si="6"/>
        <v>-9.9999993108212948E-3</v>
      </c>
      <c r="U113" s="119">
        <f t="shared" si="6"/>
        <v>0</v>
      </c>
      <c r="V113" s="119">
        <f t="shared" si="6"/>
        <v>9.9999998928979039E-3</v>
      </c>
      <c r="W113" s="119">
        <f t="shared" si="6"/>
        <v>0</v>
      </c>
      <c r="X113" s="119">
        <f t="shared" si="6"/>
        <v>0</v>
      </c>
      <c r="Y113" s="119">
        <f t="shared" si="6"/>
        <v>0</v>
      </c>
      <c r="Z113" s="119">
        <f t="shared" si="6"/>
        <v>-3.0000000260770321E-2</v>
      </c>
      <c r="AA113" s="119">
        <f t="shared" si="6"/>
        <v>0</v>
      </c>
      <c r="AB113" s="119">
        <f t="shared" si="6"/>
        <v>1.0000000009313226E-2</v>
      </c>
      <c r="AC113" s="119">
        <f t="shared" si="6"/>
        <v>-2.999999956227839E-2</v>
      </c>
      <c r="AD113" s="119">
        <f t="shared" si="6"/>
        <v>-2.0000000251457095E-2</v>
      </c>
      <c r="AE113" s="119">
        <f t="shared" si="6"/>
        <v>0</v>
      </c>
      <c r="AF113" s="119">
        <f t="shared" si="6"/>
        <v>2.0000000047730282E-2</v>
      </c>
      <c r="AG113" s="119">
        <f t="shared" si="6"/>
        <v>4.9999999930150807E-2</v>
      </c>
      <c r="AH113" s="119">
        <f t="shared" si="6"/>
        <v>3.0000000006111804E-2</v>
      </c>
      <c r="AI113" s="119">
        <f t="shared" si="6"/>
        <v>0</v>
      </c>
      <c r="AJ113" s="119">
        <f t="shared" si="6"/>
        <v>0</v>
      </c>
      <c r="AK113" s="119">
        <f t="shared" si="6"/>
        <v>0</v>
      </c>
      <c r="AL113" s="119">
        <f t="shared" si="6"/>
        <v>3.0000000027939677E-2</v>
      </c>
      <c r="AM113" s="119">
        <f t="shared" si="6"/>
        <v>0</v>
      </c>
      <c r="AN113" s="119">
        <f t="shared" si="6"/>
        <v>0</v>
      </c>
      <c r="AO113" s="119">
        <f t="shared" si="6"/>
        <v>2.999999956227839E-2</v>
      </c>
      <c r="AP113" s="119">
        <f t="shared" si="6"/>
        <v>4.000000050291419E-2</v>
      </c>
      <c r="AQ113" s="119">
        <f t="shared" si="6"/>
        <v>2.0000000135041773E-2</v>
      </c>
      <c r="AR113" s="119">
        <f t="shared" si="6"/>
        <v>9.9999997764825821E-3</v>
      </c>
      <c r="AS113" s="119">
        <f t="shared" si="6"/>
        <v>5.0000000162981451E-2</v>
      </c>
      <c r="AT113" s="119">
        <f t="shared" si="6"/>
        <v>1.999999990221113E-2</v>
      </c>
      <c r="AU113" s="119">
        <f t="shared" si="6"/>
        <v>-3.0000000013387762E-2</v>
      </c>
      <c r="AV113" s="119">
        <f t="shared" si="6"/>
        <v>-1.0000000067520887E-2</v>
      </c>
      <c r="AW113" s="119">
        <f t="shared" si="6"/>
        <v>2.0000000018626451E-2</v>
      </c>
      <c r="AX113" s="119">
        <f t="shared" si="6"/>
        <v>4.0000000037252903E-2</v>
      </c>
      <c r="AY113" s="119">
        <f t="shared" si="6"/>
        <v>-1.0000000009313226E-2</v>
      </c>
      <c r="AZ113" s="119">
        <f t="shared" si="6"/>
        <v>9.9999999511055648E-3</v>
      </c>
      <c r="BA113" s="119">
        <f t="shared" si="6"/>
        <v>0</v>
      </c>
      <c r="BB113" s="119">
        <f t="shared" si="6"/>
        <v>0</v>
      </c>
      <c r="BC113" s="119">
        <f t="shared" si="6"/>
        <v>-2.9999999940628186E-2</v>
      </c>
      <c r="BD113" s="119">
        <f t="shared" si="6"/>
        <v>0</v>
      </c>
      <c r="BE113" s="119">
        <f t="shared" si="6"/>
        <v>-3.0000000086147338E-2</v>
      </c>
      <c r="BF113" s="119">
        <f t="shared" si="6"/>
        <v>0</v>
      </c>
      <c r="BG113" s="119">
        <f t="shared" si="6"/>
        <v>0</v>
      </c>
      <c r="BH113" s="119">
        <f t="shared" si="6"/>
        <v>-1.0000000009313226E-2</v>
      </c>
      <c r="BI113" s="119">
        <f t="shared" si="6"/>
        <v>-1.0000000009313226E-2</v>
      </c>
      <c r="BJ113" s="119">
        <f t="shared" si="6"/>
        <v>-1.0000000009313226E-2</v>
      </c>
      <c r="BK113" s="119">
        <f t="shared" si="6"/>
        <v>0</v>
      </c>
      <c r="BL113" s="119">
        <f t="shared" si="6"/>
        <v>1.0000000009313226E-2</v>
      </c>
      <c r="BM113" s="119">
        <f t="shared" si="6"/>
        <v>0</v>
      </c>
      <c r="BN113" s="119">
        <f t="shared" si="6"/>
        <v>0</v>
      </c>
      <c r="BO113" s="119">
        <f t="shared" si="6"/>
        <v>2.0000000018626451E-2</v>
      </c>
      <c r="BP113" s="119">
        <f t="shared" si="6"/>
        <v>-9.9999999947613105E-3</v>
      </c>
      <c r="BQ113" s="119">
        <f t="shared" ref="BQ113:CZ113" si="7">BQ111-BQ112</f>
        <v>-2.0000000251457095E-2</v>
      </c>
      <c r="BR113" s="119">
        <f t="shared" si="7"/>
        <v>-2.0000000018626451E-2</v>
      </c>
      <c r="BS113" s="119">
        <f t="shared" si="7"/>
        <v>1.0000000067520887E-2</v>
      </c>
      <c r="BT113" s="119">
        <f t="shared" si="7"/>
        <v>-3.9999999993597157E-2</v>
      </c>
      <c r="BU113" s="119">
        <f t="shared" si="7"/>
        <v>-1.9999999960418791E-2</v>
      </c>
      <c r="BV113" s="119">
        <f t="shared" si="7"/>
        <v>-3.9999999979045242E-2</v>
      </c>
      <c r="BW113" s="119">
        <f t="shared" si="7"/>
        <v>-3.0000000027939677E-2</v>
      </c>
      <c r="BX113" s="119">
        <f t="shared" si="7"/>
        <v>9.9999999511055648E-3</v>
      </c>
      <c r="BY113" s="119">
        <f t="shared" si="7"/>
        <v>0</v>
      </c>
      <c r="BZ113" s="119">
        <f t="shared" si="7"/>
        <v>0</v>
      </c>
      <c r="CA113" s="119">
        <f t="shared" si="7"/>
        <v>-9.9999999947613105E-3</v>
      </c>
      <c r="CB113" s="119">
        <f t="shared" si="7"/>
        <v>-9.9999999983992893E-3</v>
      </c>
      <c r="CC113" s="119">
        <f t="shared" si="7"/>
        <v>9.9999999983992893E-3</v>
      </c>
      <c r="CD113" s="119">
        <f t="shared" si="7"/>
        <v>9.9999999998772182E-3</v>
      </c>
      <c r="CE113" s="119">
        <f t="shared" si="7"/>
        <v>0</v>
      </c>
      <c r="CF113" s="119">
        <f t="shared" si="7"/>
        <v>1.0000000038417056E-2</v>
      </c>
      <c r="CG113" s="119">
        <f t="shared" si="7"/>
        <v>-1.0000000000218279E-2</v>
      </c>
      <c r="CH113" s="119">
        <f t="shared" si="7"/>
        <v>-1.9999999989522621E-2</v>
      </c>
      <c r="CI113" s="119">
        <f t="shared" si="7"/>
        <v>1.0000000002037268E-2</v>
      </c>
      <c r="CJ113" s="119">
        <f t="shared" si="7"/>
        <v>0</v>
      </c>
      <c r="CK113" s="119">
        <f t="shared" si="7"/>
        <v>-2.0000000018626451E-2</v>
      </c>
      <c r="CL113" s="119">
        <f t="shared" si="7"/>
        <v>-1.0000000067520887E-2</v>
      </c>
      <c r="CM113" s="119">
        <f t="shared" si="7"/>
        <v>0</v>
      </c>
      <c r="CN113" s="119">
        <f t="shared" si="7"/>
        <v>0</v>
      </c>
      <c r="CO113" s="119">
        <f t="shared" si="7"/>
        <v>1.0000000000218279E-2</v>
      </c>
      <c r="CP113" s="119">
        <f t="shared" si="7"/>
        <v>-9.9999999983992893E-3</v>
      </c>
      <c r="CQ113" s="119">
        <f t="shared" si="7"/>
        <v>1.9999999994979589E-2</v>
      </c>
      <c r="CR113" s="119">
        <f t="shared" si="7"/>
        <v>0</v>
      </c>
      <c r="CS113" s="119">
        <f t="shared" si="7"/>
        <v>-9.9999999802093953E-3</v>
      </c>
      <c r="CT113" s="119">
        <f t="shared" si="7"/>
        <v>-1.0000000000218279E-2</v>
      </c>
      <c r="CU113" s="119">
        <f t="shared" si="7"/>
        <v>1.0000000002037268E-2</v>
      </c>
      <c r="CV113" s="119">
        <f t="shared" si="7"/>
        <v>0</v>
      </c>
      <c r="CW113" s="119">
        <f t="shared" si="7"/>
        <v>1.0000000000218279E-2</v>
      </c>
      <c r="CX113" s="119">
        <f t="shared" si="7"/>
        <v>9.9999990779906511E-3</v>
      </c>
      <c r="CY113" s="119">
        <f t="shared" si="7"/>
        <v>1.999999990221113E-2</v>
      </c>
      <c r="CZ113" s="119">
        <f t="shared" si="7"/>
        <v>1.0000000242143869E-2</v>
      </c>
      <c r="DA113" s="118"/>
      <c r="DB113" s="118"/>
      <c r="DC113" s="11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Units 1 &amp; 2</vt:lpstr>
      <vt:lpstr>Unit 3</vt:lpstr>
      <vt:lpstr>Unit 4 (Import Shock)</vt:lpstr>
      <vt:lpstr>Unit 4 (Export Shock)</vt:lpstr>
      <vt:lpstr>Unit 5</vt:lpstr>
      <vt:lpstr>IDN SAM 2008</vt:lpstr>
    </vt:vector>
  </TitlesOfParts>
  <Company>ILO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Abebe, Haile</dc:creator>
  <cp:lastModifiedBy>Cheong, David</cp:lastModifiedBy>
  <dcterms:created xsi:type="dcterms:W3CDTF">2018-04-09T08:08:01Z</dcterms:created>
  <dcterms:modified xsi:type="dcterms:W3CDTF">2019-02-13T17:38:07Z</dcterms:modified>
</cp:coreProperties>
</file>