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160" windowWidth="15480" windowHeight="7215" tabRatio="758" activeTab="0"/>
  </bookViews>
  <sheets>
    <sheet name="CONT (NIS)" sheetId="1" r:id="rId1"/>
    <sheet name="EMPL (NIS)" sheetId="2" r:id="rId2"/>
    <sheet name="EARN (NIS)" sheetId="3" r:id="rId3"/>
    <sheet name="HOUR (NIS)" sheetId="4" r:id="rId4"/>
    <sheet name="ABOL (NIS)" sheetId="5" r:id="rId5"/>
    <sheet name="STAB (NIS)" sheetId="6" r:id="rId6"/>
    <sheet name="EQUA (NIS)" sheetId="7" r:id="rId7"/>
    <sheet name="SAFE (MOLVT)" sheetId="8" r:id="rId8"/>
    <sheet name="SECU (MOLVT)" sheetId="9" r:id="rId9"/>
    <sheet name="DIAL (MOLVT)" sheetId="10" r:id="rId10"/>
    <sheet name="Hazardous CL tabulations" sheetId="11" r:id="rId11"/>
    <sheet name="HCL mapping of classifications" sheetId="12" r:id="rId12"/>
  </sheets>
  <definedNames/>
  <calcPr fullCalcOnLoad="1"/>
</workbook>
</file>

<file path=xl/sharedStrings.xml><?xml version="1.0" encoding="utf-8"?>
<sst xmlns="http://schemas.openxmlformats.org/spreadsheetml/2006/main" count="1528" uniqueCount="392">
  <si>
    <t>HOUR-1</t>
  </si>
  <si>
    <t>na</t>
  </si>
  <si>
    <t>Male</t>
  </si>
  <si>
    <t>Female</t>
  </si>
  <si>
    <t>HOUR-2</t>
  </si>
  <si>
    <t>Decent hours</t>
  </si>
  <si>
    <t>Total</t>
  </si>
  <si>
    <t>HOUR-3</t>
  </si>
  <si>
    <t>HOUR-4</t>
  </si>
  <si>
    <t>Annual hours worked per employed person</t>
  </si>
  <si>
    <t>Employment opportunities</t>
  </si>
  <si>
    <t>EMPL-1</t>
  </si>
  <si>
    <t>EMPL-2</t>
  </si>
  <si>
    <t>EMPL-3</t>
  </si>
  <si>
    <t>EMPL-4</t>
  </si>
  <si>
    <t>EMPL-5</t>
  </si>
  <si>
    <t>EMPL-6</t>
  </si>
  <si>
    <t>EMPL-7</t>
  </si>
  <si>
    <t>EMPL-8</t>
  </si>
  <si>
    <t>Own account worker</t>
  </si>
  <si>
    <t>EMPL-9</t>
  </si>
  <si>
    <t>EMPL-10</t>
  </si>
  <si>
    <t>Economic and social context</t>
  </si>
  <si>
    <t>CONT-1</t>
  </si>
  <si>
    <t>CONT-2</t>
  </si>
  <si>
    <t>Estimated % of working-age population who are HIV positive</t>
  </si>
  <si>
    <t>CONT-3</t>
  </si>
  <si>
    <t xml:space="preserve">Labour productivity (GDP per employed person, level and growth rate) </t>
  </si>
  <si>
    <t>CONT-4</t>
  </si>
  <si>
    <t>CONT-5</t>
  </si>
  <si>
    <t>CONT-6</t>
  </si>
  <si>
    <t>CONT-7</t>
  </si>
  <si>
    <t>CONT-8</t>
  </si>
  <si>
    <t>Labour share in GDP (%)</t>
  </si>
  <si>
    <t>CONT-9</t>
  </si>
  <si>
    <t>Real GDP per capita, PPP (constant 2005 international $)</t>
  </si>
  <si>
    <t>CONT-10</t>
  </si>
  <si>
    <t>CONT-11</t>
  </si>
  <si>
    <t>CONT-12</t>
  </si>
  <si>
    <t>Adequate earnings and productive work</t>
  </si>
  <si>
    <t>EARN-1</t>
  </si>
  <si>
    <t>Working poverty rate</t>
  </si>
  <si>
    <t>EARN-2</t>
  </si>
  <si>
    <t>EARN-3</t>
  </si>
  <si>
    <t>EARN-4</t>
  </si>
  <si>
    <t>Average real wages</t>
  </si>
  <si>
    <t>EARN-5</t>
  </si>
  <si>
    <t>EARN-6</t>
  </si>
  <si>
    <t>Inflation rate</t>
  </si>
  <si>
    <t>Excessive hours (more than 48 hours per week), %</t>
  </si>
  <si>
    <t>Hours of work (standardized hour bands), %</t>
  </si>
  <si>
    <t>Low pay rate (below 2/3 of median earnings), %</t>
  </si>
  <si>
    <t>Minimum wage as a percentage of median wage, %</t>
  </si>
  <si>
    <t>Manufacturing wage index</t>
  </si>
  <si>
    <t>Income inequality (percentile ratio P90/P10)</t>
  </si>
  <si>
    <t>Income share held by highest 10%</t>
  </si>
  <si>
    <t>Income share held by lowest 10%</t>
  </si>
  <si>
    <t>Percentile ratio (P90/P10)</t>
  </si>
  <si>
    <t>Inflation, average consumer prices, Index</t>
  </si>
  <si>
    <t>Inflation, end of period consumer prices, Index</t>
  </si>
  <si>
    <t>Inflation, end of period consumer prices, annual change, %</t>
  </si>
  <si>
    <t>Inflation, average consumer prices, annual change, %</t>
  </si>
  <si>
    <t>Estimated number of people living with HIV, ages 15+</t>
  </si>
  <si>
    <t>Adult prevalence rate, ages 15-49, %</t>
  </si>
  <si>
    <t>Employment by branch of economic activity (% distribution)</t>
  </si>
  <si>
    <t>Education of adult population (adult literacy rate), %</t>
  </si>
  <si>
    <t>Real GDP per capita, PPP (growth rate), %</t>
  </si>
  <si>
    <t>Real GDP per capita in PPP$</t>
  </si>
  <si>
    <t>Female share of employment by industry, %</t>
  </si>
  <si>
    <t>Wage / earnings inequality (percentile ratio P90/P10)</t>
  </si>
  <si>
    <t>Poverty indicators</t>
  </si>
  <si>
    <t>Poverty gap, national poverty line, %</t>
  </si>
  <si>
    <t>Poverty gap, international $2 per day (PPP), %</t>
  </si>
  <si>
    <t>Poverty gap, international $1.25 per day (PPP), %</t>
  </si>
  <si>
    <t>Children not in school (%)</t>
  </si>
  <si>
    <r>
      <t xml:space="preserve">Note: </t>
    </r>
    <r>
      <rPr>
        <sz val="11"/>
        <color indexed="8"/>
        <rFont val="Calibri"/>
        <family val="2"/>
      </rPr>
      <t>Ages 15+.</t>
    </r>
  </si>
  <si>
    <r>
      <t xml:space="preserve">Note: </t>
    </r>
    <r>
      <rPr>
        <sz val="11"/>
        <color indexed="8"/>
        <rFont val="Calibri"/>
        <family val="2"/>
      </rPr>
      <t>Represents total wage share of total GDP.</t>
    </r>
  </si>
  <si>
    <t>Work to be abolished</t>
  </si>
  <si>
    <t>ABOL-1</t>
  </si>
  <si>
    <t>Child labour, %</t>
  </si>
  <si>
    <t>Hazardous child labour, %</t>
  </si>
  <si>
    <t>ABOL-2</t>
  </si>
  <si>
    <t>Stability and security of work</t>
  </si>
  <si>
    <t>STAB-1</t>
  </si>
  <si>
    <t>STAB-2</t>
  </si>
  <si>
    <t>Employment tenure</t>
  </si>
  <si>
    <t>STAB-3</t>
  </si>
  <si>
    <t>EQUA-1</t>
  </si>
  <si>
    <t>EQUA-2</t>
  </si>
  <si>
    <t>EQUA-3</t>
  </si>
  <si>
    <t>Gender wage gap</t>
  </si>
  <si>
    <t>Equal oportunity and treatment in employment</t>
  </si>
  <si>
    <r>
      <t>Source:</t>
    </r>
    <r>
      <rPr>
        <sz val="11"/>
        <color indexed="8"/>
        <rFont val="Calibri"/>
        <family val="2"/>
      </rPr>
      <t xml:space="preserve"> World Bank, World Development Indicators (2011), referencing Cambodia Socio-Economic Survey (various years).</t>
    </r>
  </si>
  <si>
    <t>Poverty gap, urban poverty line, %</t>
  </si>
  <si>
    <t>Poverty gap, rural poverty line, %</t>
  </si>
  <si>
    <r>
      <t>Note:</t>
    </r>
    <r>
      <rPr>
        <sz val="11"/>
        <color indexed="8"/>
        <rFont val="Calibri"/>
        <family val="2"/>
      </rPr>
      <t xml:space="preserve"> Poverty gap is the mean shortfall from the poverty line (counting the nonpoor as having zero shortfall) as a percentage of the poverty line.</t>
    </r>
  </si>
  <si>
    <t>Poverty rate, national poverty line, % of total population</t>
  </si>
  <si>
    <t>Poverty rate, urban poverty line, % of urban population</t>
  </si>
  <si>
    <t>Poverty rate, rural poverty line, % of rural population</t>
  </si>
  <si>
    <t>Poverty rate, international $2 per day (PPP), % of total population</t>
  </si>
  <si>
    <t>Poverty rate, international $1.25 per day (PPP), % of total population</t>
  </si>
  <si>
    <r>
      <t xml:space="preserve">Source: </t>
    </r>
    <r>
      <rPr>
        <sz val="11"/>
        <color indexed="8"/>
        <rFont val="Calibri"/>
        <family val="2"/>
      </rPr>
      <t>Cambodia Socio-economic Survey (2004, 2009).</t>
    </r>
  </si>
  <si>
    <r>
      <t xml:space="preserve">Note: </t>
    </r>
    <r>
      <rPr>
        <sz val="11"/>
        <color indexed="8"/>
        <rFont val="Calibri"/>
        <family val="2"/>
      </rPr>
      <t>GDP per capita based on purchasing power parity (PPP). PPP GDP is gross domestic product converted to international dollars.</t>
    </r>
  </si>
  <si>
    <r>
      <t xml:space="preserve">Note: </t>
    </r>
    <r>
      <rPr>
        <sz val="11"/>
        <color indexed="8"/>
        <rFont val="Calibri"/>
        <family val="2"/>
      </rPr>
      <t>Prices are not harmonized; Frequency of source data is monthly.</t>
    </r>
  </si>
  <si>
    <r>
      <t xml:space="preserve">Note: </t>
    </r>
    <r>
      <rPr>
        <sz val="11"/>
        <color indexed="8"/>
        <rFont val="Calibri"/>
        <family val="2"/>
      </rPr>
      <t>GDP figure for 2009 is an estimate. Base year is 2000.</t>
    </r>
  </si>
  <si>
    <t>Total employed persons</t>
  </si>
  <si>
    <t>Estimated number of women living with HIV, ages 15+</t>
  </si>
  <si>
    <r>
      <t xml:space="preserve">Source: </t>
    </r>
    <r>
      <rPr>
        <sz val="11"/>
        <color indexed="8"/>
        <rFont val="Calibri"/>
        <family val="2"/>
      </rPr>
      <t>UNAIDS: Report on the Global AIDS Epidemic 2010; UNAIDS and WHO: AIDS Epidemic Update 2009.</t>
    </r>
  </si>
  <si>
    <t>Gross enrolment ratio, lower secondary education (ages 12-14), total</t>
  </si>
  <si>
    <t>Net enrolment rate, primary education (ages 6-11), total</t>
  </si>
  <si>
    <t>Net enrolment rate, secondary education (ages 12-17), total</t>
  </si>
  <si>
    <r>
      <t xml:space="preserve">Note: </t>
    </r>
    <r>
      <rPr>
        <sz val="11"/>
        <color indexed="8"/>
        <rFont val="Calibri"/>
        <family val="2"/>
      </rPr>
      <t>Children not in school estimated as 100 minus the Net enrolment rate (NER) or Gross enrolment ratio (GER). NER used for (a) primary education (ages 6-11) and (b) secondary education (ages 12-17). GER used for lower secondary education (ages 12-14).</t>
    </r>
  </si>
  <si>
    <t>Percentage of children not in school, primary education (ages 6-11), total</t>
  </si>
  <si>
    <t>Percentage of children not in school, secondary education (ages 12-17), total</t>
  </si>
  <si>
    <t>Percentage of children not in school, lower secondary education (ages 12-14), total</t>
  </si>
  <si>
    <t>Urban</t>
  </si>
  <si>
    <t>Rural</t>
  </si>
  <si>
    <r>
      <t>Note:</t>
    </r>
    <r>
      <rPr>
        <sz val="11"/>
        <color indexed="8"/>
        <rFont val="Calibri"/>
        <family val="2"/>
      </rPr>
      <t xml:space="preserve"> Ages 15+. Data not strictly comparable across years due to variances in survey and sample design.</t>
    </r>
  </si>
  <si>
    <t>Unemployment rate, %</t>
  </si>
  <si>
    <r>
      <t>Note:</t>
    </r>
    <r>
      <rPr>
        <sz val="11"/>
        <color indexed="8"/>
        <rFont val="Calibri"/>
        <family val="2"/>
      </rPr>
      <t xml:space="preserve"> Ages 15-24. Data not strictly comparable across years due to variances in survey and sample design.</t>
    </r>
  </si>
  <si>
    <t>Share of youth not in education and not in employment, %</t>
  </si>
  <si>
    <t>Informal employment, %</t>
  </si>
  <si>
    <t>Labour force participation rate, %</t>
  </si>
  <si>
    <t>Youth unemployment rate, %</t>
  </si>
  <si>
    <t>Unemployment by level of education, %</t>
  </si>
  <si>
    <t>Pre-primary</t>
  </si>
  <si>
    <t>Primary level</t>
  </si>
  <si>
    <t>No schooling</t>
  </si>
  <si>
    <t>Secondary level</t>
  </si>
  <si>
    <t>Tertiary level</t>
  </si>
  <si>
    <t>Employment by status in employment, %</t>
  </si>
  <si>
    <t>Employers</t>
  </si>
  <si>
    <t>Contributing family worker</t>
  </si>
  <si>
    <t>Employee (wage and salaried workers)</t>
  </si>
  <si>
    <t>Proportion of own-account and contributing family workers in total employment, %</t>
  </si>
  <si>
    <t>Share of wage employment in non-agricultural employment, %</t>
  </si>
  <si>
    <r>
      <t>Note:</t>
    </r>
    <r>
      <rPr>
        <sz val="11"/>
        <color indexed="8"/>
        <rFont val="Calibri"/>
        <family val="2"/>
      </rPr>
      <t xml:space="preserve"> Ages 15+. National poverty line defined as….? Urban poverty line defined as….? Rural poverty line defined as….?</t>
    </r>
  </si>
  <si>
    <t>1. Legislators, senior officials and managers</t>
  </si>
  <si>
    <t>2. Professionals</t>
  </si>
  <si>
    <t>3. Technicians and associate professionals</t>
  </si>
  <si>
    <t>4. Clerks</t>
  </si>
  <si>
    <t>5. Service workers and shop and market sales workers</t>
  </si>
  <si>
    <t>6. Skilled agricultural and fishery workers</t>
  </si>
  <si>
    <t>7. Craft and related trade workers</t>
  </si>
  <si>
    <t>8. Plant and machine operators and assemblers</t>
  </si>
  <si>
    <t>9. Elementary occupations</t>
  </si>
  <si>
    <t>0. Armed forces</t>
  </si>
  <si>
    <t>Average nominal monthly wages, Total</t>
  </si>
  <si>
    <t>Consumer Price Index</t>
  </si>
  <si>
    <t>Average real monthly wages, Total</t>
  </si>
  <si>
    <t>Median monthly wage, Total</t>
  </si>
  <si>
    <t>Legal (statutory) minimum wage, USD</t>
  </si>
  <si>
    <t>Minimum wage as a percentage of median wage, Total, %</t>
  </si>
  <si>
    <t>Employees with recent job training (past year / past 4 weeks)</t>
  </si>
  <si>
    <r>
      <t xml:space="preserve">Note: </t>
    </r>
    <r>
      <rPr>
        <sz val="11"/>
        <color indexed="8"/>
        <rFont val="Calibri"/>
        <family val="2"/>
      </rPr>
      <t>Ages 15+. Includes employees only and covers monthly salary/wages from all jobs in the manufacturing sector only.</t>
    </r>
  </si>
  <si>
    <t>1 - 9</t>
  </si>
  <si>
    <t>10 - 19</t>
  </si>
  <si>
    <t>20 - 29</t>
  </si>
  <si>
    <t>30 - 39</t>
  </si>
  <si>
    <t>40 - 49</t>
  </si>
  <si>
    <t>50+</t>
  </si>
  <si>
    <t>Time-related underemployment rate, % of total employment</t>
  </si>
  <si>
    <t>Precarious work, %</t>
  </si>
  <si>
    <t>Number and wages of casual workers</t>
  </si>
  <si>
    <t>Female share of employment in ISCO-88 (groups 11 and 12), %</t>
  </si>
  <si>
    <t>Employees only</t>
  </si>
  <si>
    <t>All workers</t>
  </si>
  <si>
    <t>Agriculture</t>
  </si>
  <si>
    <t>Industry</t>
  </si>
  <si>
    <t>Services</t>
  </si>
  <si>
    <t>Employment-to-population ratio, %</t>
  </si>
  <si>
    <t>?</t>
  </si>
  <si>
    <t>Average monthly earnings by occupation</t>
  </si>
  <si>
    <t>Consumer Price Index (base year = 2004)</t>
  </si>
  <si>
    <t>Average real monthly wages (constant 2004 prices), Total</t>
  </si>
  <si>
    <t>We will not calculate MWI for Cambodia.</t>
  </si>
  <si>
    <t>Employment-to-population ratio, %, Total</t>
  </si>
  <si>
    <t>Unemployment rate, %, Total</t>
  </si>
  <si>
    <t>Share of youth not in education and not in employment, %, Total</t>
  </si>
  <si>
    <t>Labour force participation rate, %, total</t>
  </si>
  <si>
    <t>Labour force, Total</t>
  </si>
  <si>
    <t>Working-age population, Total</t>
  </si>
  <si>
    <t>Youth not in education and not in employment, Total</t>
  </si>
  <si>
    <t>Youth populaton, ages 15-24, Total</t>
  </si>
  <si>
    <t>Unemployment, Total</t>
  </si>
  <si>
    <t>Employment, Total</t>
  </si>
  <si>
    <t>Youth unemployment rate, %, Total</t>
  </si>
  <si>
    <t>Youth unemployment, Total</t>
  </si>
  <si>
    <t>Youth labour force, Total</t>
  </si>
  <si>
    <t>Underemployment, Total</t>
  </si>
  <si>
    <t>Time-related underemployment rate, %</t>
  </si>
  <si>
    <t>GDP per employed person, constant 2000 prices (Riels)</t>
  </si>
  <si>
    <r>
      <t xml:space="preserve">Source: </t>
    </r>
    <r>
      <rPr>
        <sz val="11"/>
        <color indexed="8"/>
        <rFont val="Calibri"/>
        <family val="2"/>
      </rPr>
      <t>NIS calculations from Cambodia Socio-economic Survey (various years) and Population Census (1998, 2008).</t>
    </r>
  </si>
  <si>
    <r>
      <t>Source:</t>
    </r>
    <r>
      <rPr>
        <sz val="11"/>
        <color indexed="8"/>
        <rFont val="Calibri"/>
        <family val="2"/>
      </rPr>
      <t xml:space="preserve"> Not available.</t>
    </r>
  </si>
  <si>
    <r>
      <t>Note:</t>
    </r>
    <r>
      <rPr>
        <sz val="11"/>
        <color indexed="8"/>
        <rFont val="Calibri"/>
        <family val="2"/>
      </rPr>
      <t xml:space="preserve"> Ages 15+. Includes employees only and covers monthly salary/wages earned during the last month from all economic activities.</t>
    </r>
  </si>
  <si>
    <r>
      <t>Note:</t>
    </r>
    <r>
      <rPr>
        <sz val="11"/>
        <color indexed="8"/>
        <rFont val="Calibri"/>
        <family val="2"/>
      </rPr>
      <t xml:space="preserve"> Ages 15+. Includes employees only and covers monthly salary/wages earned during the last month from main economic activity.</t>
    </r>
  </si>
  <si>
    <r>
      <t xml:space="preserve">Source: </t>
    </r>
    <r>
      <rPr>
        <sz val="11"/>
        <color indexed="8"/>
        <rFont val="Calibri"/>
        <family val="2"/>
      </rPr>
      <t>NIS calculations from Cambodia Socio-economic Survey (various years).</t>
    </r>
  </si>
  <si>
    <r>
      <t xml:space="preserve">Note: </t>
    </r>
    <r>
      <rPr>
        <sz val="11"/>
        <color indexed="8"/>
        <rFont val="Calibri"/>
        <family val="2"/>
      </rPr>
      <t>Ages 15+. Includes employees only and covers monthly salary/wages from all economic activities.</t>
    </r>
  </si>
  <si>
    <r>
      <t xml:space="preserve">Note: </t>
    </r>
    <r>
      <rPr>
        <sz val="11"/>
        <color indexed="8"/>
        <rFont val="Calibri"/>
        <family val="2"/>
      </rPr>
      <t>Ages 15+. Includes employees only and covers monthly salary/wages from main economic activity only.</t>
    </r>
  </si>
  <si>
    <r>
      <t xml:space="preserve">Note: </t>
    </r>
    <r>
      <rPr>
        <sz val="11"/>
        <color indexed="8"/>
        <rFont val="Calibri"/>
        <family val="2"/>
      </rPr>
      <t>Ages 15+. Includes hours worked in all economic activities.</t>
    </r>
  </si>
  <si>
    <r>
      <t xml:space="preserve">Note: </t>
    </r>
    <r>
      <rPr>
        <sz val="11"/>
        <color indexed="8"/>
        <rFont val="Calibri"/>
        <family val="2"/>
      </rPr>
      <t>Ages 15+. Represents percentage gap between male and female monthly salary/wages of employees from all economic activities.</t>
    </r>
  </si>
  <si>
    <r>
      <t xml:space="preserve">Note: </t>
    </r>
    <r>
      <rPr>
        <sz val="11"/>
        <color indexed="8"/>
        <rFont val="Calibri"/>
        <family val="2"/>
      </rPr>
      <t>Ages 15+. Represents percentage gap between male and female monthly salary/wages of employees from main economic activity.</t>
    </r>
  </si>
  <si>
    <t>Others and not reported</t>
  </si>
  <si>
    <t>NIS/World Bank tabulations for 2009 not available</t>
  </si>
  <si>
    <t xml:space="preserve">Employment in non-agricultural sector, total </t>
  </si>
  <si>
    <t>Wage employment in non-agriculture, total</t>
  </si>
  <si>
    <t>Legal (statutory) minimum wage, Riels</t>
  </si>
  <si>
    <t>Official exchange rate (Riels/USD)</t>
  </si>
  <si>
    <r>
      <t xml:space="preserve">Source: </t>
    </r>
    <r>
      <rPr>
        <sz val="11"/>
        <color indexed="8"/>
        <rFont val="Calibri"/>
        <family val="2"/>
      </rPr>
      <t>NIS calculations from Cambodia Socio-economic Survey (various years). Exchange rate: NIS: National Accounts.</t>
    </r>
  </si>
  <si>
    <t>Employment in ISCO-88 (groups 11 and 12), Female</t>
  </si>
  <si>
    <t>Employment in ISCO-88 (groups 11 and 12), Total</t>
  </si>
  <si>
    <t>GDP, constant 2000 prices (billion Riels)</t>
  </si>
  <si>
    <r>
      <t xml:space="preserve">Source: </t>
    </r>
    <r>
      <rPr>
        <sz val="11"/>
        <color indexed="8"/>
        <rFont val="Calibri"/>
        <family val="2"/>
      </rPr>
      <t>IMF, World Economic Outlook Database (April 2011), referencing National Institute of Statistics.</t>
    </r>
  </si>
  <si>
    <t>ILO will re-verify before publication</t>
  </si>
  <si>
    <r>
      <t xml:space="preserve">Source: </t>
    </r>
    <r>
      <rPr>
        <sz val="11"/>
        <color indexed="8"/>
        <rFont val="Calibri"/>
        <family val="2"/>
      </rPr>
      <t>NIS calculations from Cambodia Socio-economic Survey (various years). CPI: IMF, World Economic Outlook Database (April 2011): Index of Average Consumer Prices</t>
    </r>
  </si>
  <si>
    <r>
      <t xml:space="preserve">Source: </t>
    </r>
    <r>
      <rPr>
        <sz val="11"/>
        <color indexed="8"/>
        <rFont val="Calibri"/>
        <family val="2"/>
      </rPr>
      <t>UNESCO Institute for Statistics Data Centre, referencing Cambodia Ministry of Education, Youth and Sports (http://stats.uis.unesco.org, accessed 13 May 2011).</t>
    </r>
  </si>
  <si>
    <t>NIS: National Accounts.</t>
  </si>
  <si>
    <t>National Bank of Cambodia annual report (annual average)</t>
  </si>
  <si>
    <t>LEGAL-3</t>
  </si>
  <si>
    <t>Statutory minimum wage (coverage of workers in law and practice)</t>
  </si>
  <si>
    <t>Total number of wage and salaried employees in the textile, garment and footwear sector who earned less than the legal (statutory) minimum wage</t>
  </si>
  <si>
    <t>Total number of wage and salaried employees in the textile, garment and footwear sector</t>
  </si>
  <si>
    <t>Percentage of all wage and salaried employees who earned less than the legal (statutory) minimum wage in the textile, garment and footwear sector, %</t>
  </si>
  <si>
    <r>
      <t xml:space="preserve">Note: </t>
    </r>
    <r>
      <rPr>
        <sz val="11"/>
        <color indexed="8"/>
        <rFont val="Calibri"/>
        <family val="2"/>
      </rPr>
      <t>Ages 15+. Includes hours worked in the main economic activity only.</t>
    </r>
  </si>
  <si>
    <t>Female share of employment by occupation (Occupational segregation by sex), %</t>
  </si>
  <si>
    <r>
      <t xml:space="preserve">Source: </t>
    </r>
    <r>
      <rPr>
        <sz val="11"/>
        <color indexed="8"/>
        <rFont val="Calibri"/>
        <family val="2"/>
      </rPr>
      <t>GDP: NIS National Accounts; Employment: NIS calculations from Cambodia Socio-economic Survey (various years).</t>
    </r>
  </si>
  <si>
    <r>
      <t>Source:</t>
    </r>
    <r>
      <rPr>
        <sz val="11"/>
        <color indexed="8"/>
        <rFont val="Calibri"/>
        <family val="2"/>
      </rPr>
      <t xml:space="preserve"> World Bank, World Development Indicators, International Comparison Program database (http://data.worldbank.org, accessed 1 June 2011).</t>
    </r>
  </si>
  <si>
    <r>
      <t xml:space="preserve">Source: </t>
    </r>
    <r>
      <rPr>
        <sz val="11"/>
        <color indexed="8"/>
        <rFont val="Calibri"/>
        <family val="2"/>
      </rPr>
      <t>World Bank, World Development Indicators, Development Research Group (http://data.worldbank.org, accessed 1 June 2011), referencing Cambodia Socio-economic Survey (various years).</t>
    </r>
  </si>
  <si>
    <r>
      <t xml:space="preserve">Source: </t>
    </r>
    <r>
      <rPr>
        <sz val="11"/>
        <color indexed="8"/>
        <rFont val="Calibri"/>
        <family val="2"/>
      </rPr>
      <t>NIS calculations from Cambodia Socio-economic Survey (various years) and Child Labour Survey (2001).</t>
    </r>
  </si>
  <si>
    <t>Total child labour, ages 5-11</t>
  </si>
  <si>
    <t>Total child labour, ages 12-14</t>
  </si>
  <si>
    <t>Total child labour, ages 15-17</t>
  </si>
  <si>
    <t>Total child labour, ages 5-17</t>
  </si>
  <si>
    <t>Total child population, ages 5-11</t>
  </si>
  <si>
    <t>Total child population, ages 12-14</t>
  </si>
  <si>
    <t>Total child population, ages 15-17</t>
  </si>
  <si>
    <t>Total child population, ages 5-17</t>
  </si>
  <si>
    <t>Child labour, ages 5-11, %</t>
  </si>
  <si>
    <t>Child labour, ages 12-14, %</t>
  </si>
  <si>
    <t>Child labour, ages 15-17, %</t>
  </si>
  <si>
    <t>Child labour, ages 5-17, %</t>
  </si>
  <si>
    <r>
      <t xml:space="preserve">Note: </t>
    </r>
    <r>
      <rPr>
        <sz val="11"/>
        <color indexed="8"/>
        <rFont val="Calibri"/>
        <family val="2"/>
      </rPr>
      <t xml:space="preserve">Hazardous child labour defined according to National Plan of Action (NPA) for the
Elimination of Worst Forms of Child Labour. See: UCW, </t>
    </r>
    <r>
      <rPr>
        <i/>
        <sz val="11"/>
        <color indexed="8"/>
        <rFont val="Calibri"/>
        <family val="2"/>
      </rPr>
      <t>Towards eliminating the worst forms of child
labour in Cambodia by 2016: An assessment of resource requirements</t>
    </r>
    <r>
      <rPr>
        <sz val="11"/>
        <color indexed="8"/>
        <rFont val="Calibri"/>
        <family val="2"/>
      </rPr>
      <t xml:space="preserve"> (May 2009), Tables 2 and 3.</t>
    </r>
  </si>
  <si>
    <t>Hazardous child labour, ages 5-11, %</t>
  </si>
  <si>
    <t>Hazardous child labour, ages 12-14, %</t>
  </si>
  <si>
    <t>Hazardous child labour, ages 15-17, %</t>
  </si>
  <si>
    <t>Hazardous child labour, ages 5-17, %</t>
  </si>
  <si>
    <t>Total hazardous child labour, ages 5-11</t>
  </si>
  <si>
    <t>Total hazardous child labour, ages 12-14</t>
  </si>
  <si>
    <t>Total hazardous child labour, ages 15-17</t>
  </si>
  <si>
    <t>Total hazardous child labour, ages 5-17</t>
  </si>
  <si>
    <t>MDG 3.2</t>
  </si>
  <si>
    <t>Share of women in wage employment in the non-agricultural sector</t>
  </si>
  <si>
    <t>Number of female wage and salaried employees in the non-agricultural sector</t>
  </si>
  <si>
    <t>Number of total wage and salaried employees in the non-agricultural sector</t>
  </si>
  <si>
    <t>Share of women in wage employment in the non-agricultural sector, %</t>
  </si>
  <si>
    <t>ILO will tabulate for CSES 2004.</t>
  </si>
  <si>
    <t>Total number of wage and salaried workers who earned less than the legal minimum wage in the textile, garment and footwear sector - ISIC-Rev 4, Group C, 13 and 14 (13 - Manufacture of textiles and 14 - Manufacture of wearing apparel).</t>
  </si>
  <si>
    <t>Total number of wage and salaried workers in the textile, garment and footwear sector - ISIC-Rev 4, Group C, 13 and 14 (13 - Manufacture of textiles and 14 - Manufacture of wearing apparel).</t>
  </si>
  <si>
    <r>
      <t xml:space="preserve">Note: </t>
    </r>
    <r>
      <rPr>
        <sz val="11"/>
        <color indexed="8"/>
        <rFont val="Calibri"/>
        <family val="2"/>
      </rPr>
      <t>Ages 15+. Includes employees only and covers monthly salary/wages from all economic activities in the textile, garment and footwear sector only.</t>
    </r>
  </si>
  <si>
    <r>
      <t xml:space="preserve">Note: </t>
    </r>
    <r>
      <rPr>
        <sz val="11"/>
        <color indexed="8"/>
        <rFont val="Calibri"/>
        <family val="2"/>
      </rPr>
      <t>Ages 15+. Includes employees only and covers monthly salary/wages from main economic activity in the textile, garment and footwear sector only.</t>
    </r>
  </si>
  <si>
    <r>
      <t xml:space="preserve">Note: </t>
    </r>
    <r>
      <rPr>
        <sz val="11"/>
        <color indexed="8"/>
        <rFont val="Calibri"/>
        <family val="2"/>
      </rPr>
      <t>Ages 15+. Includes hours worked in main economic activity only.</t>
    </r>
  </si>
  <si>
    <r>
      <t xml:space="preserve">Note: </t>
    </r>
    <r>
      <rPr>
        <sz val="11"/>
        <color indexed="8"/>
        <rFont val="Calibri"/>
        <family val="2"/>
      </rPr>
      <t>Ages 15+. Time-related underemployment rate defined as the proportion of employed persons who during the reference period were: i) willing to work additional hours; (ii) available to work additional hours, and (iii) worked below a threshold of working hours (40 hours). Includes main economic activity only.</t>
    </r>
  </si>
  <si>
    <r>
      <t xml:space="preserve">Note: </t>
    </r>
    <r>
      <rPr>
        <sz val="11"/>
        <color indexed="8"/>
        <rFont val="Calibri"/>
        <family val="2"/>
      </rPr>
      <t>Ages 15+. Time-related underemployment rate defined as the proportion of employed persons who during the reference period were: i) willing to work additional hours; (ii) available to work additional hours, and (iii) worked below a threshold of working hours (40 hours). Includes all economic activities.</t>
    </r>
  </si>
  <si>
    <r>
      <t xml:space="preserve">Note: </t>
    </r>
    <r>
      <rPr>
        <sz val="11"/>
        <color indexed="8"/>
        <rFont val="Calibri"/>
        <family val="2"/>
      </rPr>
      <t>Child labour defined as: (1) children aged 5-11 years in economic activity; (2) children aged 12-14 in economic activity, excluding those in light economic activity (less than 15 hours per week); (3) children aged 15-17 who worked more than 42 hours per week; and (4) all children aged 5-17 engaged in hazardous work (see ABOL-2 for hazardous work).</t>
    </r>
  </si>
  <si>
    <t>By occupational/industry categories</t>
  </si>
  <si>
    <t>Ages 5-14 working more than 42 hours per week</t>
  </si>
  <si>
    <t>Ages 15-17 working more than 42 hours per week</t>
  </si>
  <si>
    <r>
      <t xml:space="preserve">Note: </t>
    </r>
    <r>
      <rPr>
        <sz val="11"/>
        <color indexed="8"/>
        <rFont val="Calibri"/>
        <family val="2"/>
      </rPr>
      <t xml:space="preserve">Hazardous child labour defined according to occupation and industries identified in the National Plan of Action (NPA) for the Elimination of Worst Forms of Child Labour. See: UCW, </t>
    </r>
    <r>
      <rPr>
        <i/>
        <sz val="11"/>
        <color indexed="8"/>
        <rFont val="Calibri"/>
        <family val="2"/>
      </rPr>
      <t>Towards eliminating the worst forms of child labour in Cambodia by 2016: An assessment of resource requirements</t>
    </r>
    <r>
      <rPr>
        <sz val="11"/>
        <color indexed="8"/>
        <rFont val="Calibri"/>
        <family val="2"/>
      </rPr>
      <t xml:space="preserve"> (May 2009), Tables 2 and 3. Also includes children working more than 42 hours per week.</t>
    </r>
  </si>
  <si>
    <t>Safe work environment</t>
  </si>
  <si>
    <t>SAFE-1</t>
  </si>
  <si>
    <t>Occupational injuries, fatal, reported total</t>
  </si>
  <si>
    <t>Total injuries, fatal</t>
  </si>
  <si>
    <t>SAFE-2</t>
  </si>
  <si>
    <t>Occupational injuries, non-fatal, reported total</t>
  </si>
  <si>
    <t>Total injuries, non-fatal</t>
  </si>
  <si>
    <t>SAFE-3</t>
  </si>
  <si>
    <t>SAFE-4</t>
  </si>
  <si>
    <t>Labour inspectors</t>
  </si>
  <si>
    <t>Social security</t>
  </si>
  <si>
    <t>SECU-1</t>
  </si>
  <si>
    <t>Share of population aged 65 and above benefiting from a pension</t>
  </si>
  <si>
    <t>SECU-2</t>
  </si>
  <si>
    <t>Public social security expenditure</t>
  </si>
  <si>
    <t>SECU-3</t>
  </si>
  <si>
    <r>
      <t xml:space="preserve">Source: </t>
    </r>
    <r>
      <rPr>
        <sz val="11"/>
        <color indexed="8"/>
        <rFont val="Calibri"/>
        <family val="2"/>
      </rPr>
      <t>World Health Organization National Health Accounts database.</t>
    </r>
  </si>
  <si>
    <t>SECU-4</t>
  </si>
  <si>
    <t>Share of population covered by (basic) health care provision</t>
  </si>
  <si>
    <r>
      <t xml:space="preserve">Source: </t>
    </r>
    <r>
      <rPr>
        <sz val="11"/>
        <color indexed="8"/>
        <rFont val="Calibri"/>
        <family val="2"/>
      </rPr>
      <t>Not available.</t>
    </r>
  </si>
  <si>
    <t>Social dialogue, workers' and employers' representation</t>
  </si>
  <si>
    <t>DIAL-1</t>
  </si>
  <si>
    <t>Union density rate</t>
  </si>
  <si>
    <t>Registered trade unions, total</t>
  </si>
  <si>
    <t>Total employment</t>
  </si>
  <si>
    <t>Total employment of 'employee' status</t>
  </si>
  <si>
    <t>DIAL-2</t>
  </si>
  <si>
    <t>Enterprises belonging to employer organization</t>
  </si>
  <si>
    <t>DIAL-3</t>
  </si>
  <si>
    <t>DIAL-5</t>
  </si>
  <si>
    <t>Strikes and lockouts / rates of days not worked</t>
  </si>
  <si>
    <t>Strikes and lockouts, total incidences</t>
  </si>
  <si>
    <r>
      <t xml:space="preserve">Note: </t>
    </r>
    <r>
      <rPr>
        <sz val="11"/>
        <color indexed="8"/>
        <rFont val="Calibri"/>
        <family val="2"/>
      </rPr>
      <t>Covers only Phnom Penh and 7 provinces (Kg Chnang, Kg Speu, Kandal, Siem Reap, Svay Rieng, Banteay MeanChey, Kg Som)</t>
    </r>
  </si>
  <si>
    <t>Time lost due to occupational injuries</t>
  </si>
  <si>
    <r>
      <t xml:space="preserve">Source: </t>
    </r>
    <r>
      <rPr>
        <sz val="11"/>
        <color indexed="8"/>
        <rFont val="Calibri"/>
        <family val="2"/>
      </rPr>
      <t>MOLVT Administrative Records, referencing National Social Security Fund data.</t>
    </r>
  </si>
  <si>
    <t>Occupational safety and health inspectors, total number</t>
  </si>
  <si>
    <r>
      <t xml:space="preserve">Source: </t>
    </r>
    <r>
      <rPr>
        <sz val="11"/>
        <color indexed="8"/>
        <rFont val="Calibri"/>
        <family val="2"/>
      </rPr>
      <t>MOLVT Administrative Records, referencing Department of Occupational Health.</t>
    </r>
  </si>
  <si>
    <r>
      <t xml:space="preserve">Note: </t>
    </r>
    <r>
      <rPr>
        <sz val="11"/>
        <color indexed="8"/>
        <rFont val="Calibri"/>
        <family val="2"/>
      </rPr>
      <t>Covers Phnom Penh and all 23 provinces.</t>
    </r>
  </si>
  <si>
    <t>General government expenditure on health</t>
  </si>
  <si>
    <t>Total health expenditure (million Riels)</t>
  </si>
  <si>
    <t>Private expenditure on health</t>
  </si>
  <si>
    <t>Non-profit institutions serving households (e.g. NGOs)</t>
  </si>
  <si>
    <t>Out of pocket expenditure</t>
  </si>
  <si>
    <t>Health-care exp. not financed out of pocket by private households (%)</t>
  </si>
  <si>
    <r>
      <t xml:space="preserve">Source: </t>
    </r>
    <r>
      <rPr>
        <sz val="11"/>
        <color indexed="8"/>
        <rFont val="Calibri"/>
        <family val="2"/>
      </rPr>
      <t>MOLVT Administrative Records, referencing Department of Labour Dispute data.</t>
    </r>
  </si>
  <si>
    <r>
      <t xml:space="preserve">Note: </t>
    </r>
    <r>
      <rPr>
        <sz val="11"/>
        <color indexed="8"/>
        <rFont val="Calibri"/>
        <family val="2"/>
      </rPr>
      <t>Covers only Phnom Penh.</t>
    </r>
  </si>
  <si>
    <t>Confederation of trade unions, total</t>
  </si>
  <si>
    <t>Federation of trade unions, total</t>
  </si>
  <si>
    <t>Members of Cambodian Federation of Employers and Business Associations (CAMFEBA)</t>
  </si>
  <si>
    <t>Ordinary</t>
  </si>
  <si>
    <t>Association</t>
  </si>
  <si>
    <t>Associate</t>
  </si>
  <si>
    <t>Collective bargaining coverage rate (%)</t>
  </si>
  <si>
    <r>
      <t xml:space="preserve">Source: </t>
    </r>
    <r>
      <rPr>
        <sz val="11"/>
        <color indexed="8"/>
        <rFont val="Calibri"/>
        <family val="2"/>
      </rPr>
      <t>MOLVT Administrative Records, referencing CAMFEBA data.</t>
    </r>
  </si>
  <si>
    <t>Collective bargaining agreements</t>
  </si>
  <si>
    <t>Days lost, total number</t>
  </si>
  <si>
    <t>Workers involved, total number</t>
  </si>
  <si>
    <t>Worst Forms of Child Labour in Cambodia by Occupation and Industry Codes</t>
  </si>
  <si>
    <t>CSES 2004</t>
  </si>
  <si>
    <t>CSES 2007</t>
  </si>
  <si>
    <t>CSES 2009</t>
  </si>
  <si>
    <t>ISCO-88 Code*</t>
  </si>
  <si>
    <t>Occupation Code</t>
  </si>
  <si>
    <t>Industry Code</t>
  </si>
  <si>
    <t>Hazardous forms</t>
  </si>
  <si>
    <t>1. Portering</t>
  </si>
  <si>
    <t>933 Transport labourers and freight handlers</t>
  </si>
  <si>
    <t>953 Loaders and unloaders</t>
  </si>
  <si>
    <t>955 Other transport labourers</t>
  </si>
  <si>
    <t>-</t>
  </si>
  <si>
    <t>933 Transport and storage labourers</t>
  </si>
  <si>
    <t>2. Domestic worker (private home)</t>
  </si>
  <si>
    <t>913 Domestic and related helpers, cleaners and launderers</t>
  </si>
  <si>
    <t>922 Domestic helpers and maids</t>
  </si>
  <si>
    <t>911 Domestic cleaners and helpers</t>
  </si>
  <si>
    <t>3. Waste scavenging or rubbish picking</t>
  </si>
  <si>
    <t>916 Garbage collectors and related labourers</t>
  </si>
  <si>
    <t>931 Other garbage collectors and related labourers</t>
  </si>
  <si>
    <t>961 Refuse workers</t>
  </si>
  <si>
    <t>4. Work in rubber plantations</t>
  </si>
  <si>
    <t>5. Work in tobacco plantations</t>
  </si>
  <si>
    <t>941 Agricultural, fishery and related labourers</t>
  </si>
  <si>
    <t>115 Growing of tobacco</t>
  </si>
  <si>
    <t>921 Agricultural, forestry and fishery labourers</t>
  </si>
  <si>
    <t>6. Fishing</t>
  </si>
  <si>
    <t>615 Fishery workers, hunters and trappers</t>
  </si>
  <si>
    <t>310 Fishing</t>
  </si>
  <si>
    <t>622 Fishery workers, hunters and trappers</t>
  </si>
  <si>
    <t>7. Work in semi-industrial agricultural plantations</t>
  </si>
  <si>
    <t>8. Brick-making</t>
  </si>
  <si>
    <t>9. Salt production and related enterprises</t>
  </si>
  <si>
    <t>10. Handicrafts and related enterprises</t>
  </si>
  <si>
    <t>733 Handicraft workers in wood, textile and related material</t>
  </si>
  <si>
    <t>734 Handicraft workers in wood, textile, leather and related materials</t>
  </si>
  <si>
    <t>738 Handloom weavers, handicraft workers in textile, leather and related materials</t>
  </si>
  <si>
    <t>11. Processing sea products</t>
  </si>
  <si>
    <t>320 Aquaculture</t>
  </si>
  <si>
    <t>1020 Processing and preserving of fish, crustaceans and mollusks</t>
  </si>
  <si>
    <t>12. Stone and granite breaking</t>
  </si>
  <si>
    <t>13. Rock/sand quarrying, stone collection</t>
  </si>
  <si>
    <t>800 Other mining and quarrying</t>
  </si>
  <si>
    <t>810 Quarrying of stone, sand and clay</t>
  </si>
  <si>
    <t>14. Gem and coal mining</t>
  </si>
  <si>
    <t>711 Miners, shotfirers, stone cutters and carvers</t>
  </si>
  <si>
    <t>931 Mining and construction labourers</t>
  </si>
  <si>
    <t>951 Mining and construction labourers</t>
  </si>
  <si>
    <t>500 Mining of coal and lignite</t>
  </si>
  <si>
    <t>931 Mining and construction workers</t>
  </si>
  <si>
    <t>510 Mining of hard coal</t>
  </si>
  <si>
    <t>15. Restaurant work</t>
  </si>
  <si>
    <t>512 Housekeeping and restaurant services workers</t>
  </si>
  <si>
    <t>512 Cooks</t>
  </si>
  <si>
    <t>513 Waiters and bartenders</t>
  </si>
  <si>
    <t>16. Begging</t>
  </si>
  <si>
    <t>Unconditional worst forms of child labour</t>
  </si>
  <si>
    <t>1. Child commercial sexual exploitation</t>
  </si>
  <si>
    <t>928 Commercial sex workers</t>
  </si>
  <si>
    <t>953 Commercial sex workers</t>
  </si>
  <si>
    <t>2. Child trafficking</t>
  </si>
  <si>
    <t>3. Children used in drug production, sales and trafficking</t>
  </si>
  <si>
    <r>
      <t xml:space="preserve">Notes: ‘*’ represent ISCO-88 codes as identified in UCW: </t>
    </r>
    <r>
      <rPr>
        <i/>
        <sz val="11"/>
        <color indexed="8"/>
        <rFont val="Garamond"/>
        <family val="1"/>
      </rPr>
      <t>Measuring child labour: Discussion note for country consultations in Cambodia</t>
    </r>
    <r>
      <rPr>
        <sz val="11"/>
        <color indexed="8"/>
        <rFont val="Garamond"/>
        <family val="1"/>
      </rPr>
      <t xml:space="preserve"> (March 2007), p. 22.</t>
    </r>
  </si>
  <si>
    <t>2004-2009 % increase</t>
  </si>
  <si>
    <t>Male-female % difference</t>
  </si>
  <si>
    <t>EMP ELAST OF GROWTH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</si>
</sst>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0_);_(* \(#,##0.00\);_(* &quot;-&quot;_);_(@_)"/>
    <numFmt numFmtId="179" formatCode="_(* #,##0.0_);_(* \(#,##0.0\);_(* &quot;-&quot;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"/>
    <numFmt numFmtId="190" formatCode="0.000"/>
    <numFmt numFmtId="191" formatCode="0.0000000"/>
    <numFmt numFmtId="192" formatCode="0.000000"/>
    <numFmt numFmtId="193" formatCode="0.00000"/>
    <numFmt numFmtId="194" formatCode="_(* #,##0.0000_);_(* \(#,##0.0000\);_(* &quot;-&quot;??_);_(@_)"/>
    <numFmt numFmtId="195" formatCode="_(* #,##0.000_);_(* \(#,##0.000\);_(* &quot;-&quot;_);_(@_)"/>
    <numFmt numFmtId="196" formatCode="_-* #,##0.0_-;\-* #,##0.0_-;_-* &quot;-&quot;?_-;_-@_-"/>
  </numFmts>
  <fonts count="6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ＭＳ Ｐゴシック"/>
      <family val="3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b/>
      <u val="single"/>
      <sz val="11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" fillId="32" borderId="7" applyNumberFormat="0" applyFont="0" applyAlignment="0" applyProtection="0"/>
    <xf numFmtId="0" fontId="55" fillId="27" borderId="8" applyNumberFormat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>
      <alignment vertical="center"/>
      <protection/>
    </xf>
  </cellStyleXfs>
  <cellXfs count="3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2" fillId="0" borderId="0" xfId="43" applyNumberFormat="1" applyFont="1" applyAlignment="1">
      <alignment/>
    </xf>
    <xf numFmtId="0" fontId="0" fillId="0" borderId="0" xfId="0" applyFill="1" applyAlignment="1">
      <alignment horizontal="left" indent="1"/>
    </xf>
    <xf numFmtId="180" fontId="0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NumberFormat="1" applyFill="1" applyAlignment="1">
      <alignment horizontal="left" indent="1"/>
    </xf>
    <xf numFmtId="0" fontId="0" fillId="0" borderId="0" xfId="0" applyNumberFormat="1" applyFill="1" applyAlignment="1">
      <alignment horizontal="left" indent="2"/>
    </xf>
    <xf numFmtId="0" fontId="2" fillId="0" borderId="0" xfId="0" applyFont="1" applyFill="1" applyAlignment="1">
      <alignment horizontal="left" indent="1"/>
    </xf>
    <xf numFmtId="0" fontId="7" fillId="34" borderId="0" xfId="0" applyFont="1" applyFill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79" fontId="2" fillId="0" borderId="0" xfId="43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5" fontId="2" fillId="0" borderId="0" xfId="43" applyFont="1" applyFill="1" applyAlignment="1">
      <alignment/>
    </xf>
    <xf numFmtId="175" fontId="2" fillId="0" borderId="0" xfId="43" applyFont="1" applyFill="1" applyAlignment="1">
      <alignment/>
    </xf>
    <xf numFmtId="179" fontId="2" fillId="0" borderId="0" xfId="43" applyNumberFormat="1" applyFont="1" applyFill="1" applyAlignment="1">
      <alignment horizontal="right"/>
    </xf>
    <xf numFmtId="181" fontId="2" fillId="0" borderId="0" xfId="42" applyNumberFormat="1" applyFont="1" applyAlignment="1">
      <alignment/>
    </xf>
    <xf numFmtId="178" fontId="2" fillId="0" borderId="0" xfId="43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 indent="1"/>
    </xf>
    <xf numFmtId="0" fontId="6" fillId="0" borderId="0" xfId="0" applyFont="1" applyBorder="1" applyAlignment="1">
      <alignment horizontal="center" vertical="center"/>
    </xf>
    <xf numFmtId="175" fontId="2" fillId="0" borderId="0" xfId="0" applyNumberFormat="1" applyFont="1" applyFill="1" applyBorder="1" applyAlignment="1">
      <alignment vertical="center"/>
    </xf>
    <xf numFmtId="178" fontId="2" fillId="0" borderId="0" xfId="43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79" fontId="2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2" fillId="0" borderId="0" xfId="43" applyFont="1" applyFill="1" applyBorder="1" applyAlignment="1">
      <alignment/>
    </xf>
    <xf numFmtId="178" fontId="2" fillId="0" borderId="0" xfId="43" applyNumberFormat="1" applyFont="1" applyFill="1" applyBorder="1" applyAlignment="1">
      <alignment/>
    </xf>
    <xf numFmtId="175" fontId="2" fillId="0" borderId="0" xfId="43" applyFont="1" applyFill="1" applyBorder="1" applyAlignment="1">
      <alignment/>
    </xf>
    <xf numFmtId="179" fontId="2" fillId="0" borderId="0" xfId="43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175" fontId="10" fillId="0" borderId="0" xfId="0" applyNumberFormat="1" applyFont="1" applyFill="1" applyBorder="1" applyAlignment="1">
      <alignment horizontal="right" vertical="center"/>
    </xf>
    <xf numFmtId="178" fontId="2" fillId="0" borderId="0" xfId="43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Alignment="1">
      <alignment wrapText="1"/>
    </xf>
    <xf numFmtId="0" fontId="10" fillId="0" borderId="0" xfId="0" applyFont="1" applyBorder="1" applyAlignment="1">
      <alignment horizontal="left" indent="1"/>
    </xf>
    <xf numFmtId="0" fontId="10" fillId="0" borderId="0" xfId="6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81" fontId="2" fillId="0" borderId="0" xfId="42" applyNumberFormat="1" applyFont="1" applyAlignment="1">
      <alignment horizontal="right"/>
    </xf>
    <xf numFmtId="0" fontId="8" fillId="0" borderId="0" xfId="0" applyFont="1" applyFill="1" applyAlignment="1">
      <alignment wrapText="1"/>
    </xf>
    <xf numFmtId="179" fontId="0" fillId="0" borderId="0" xfId="0" applyNumberFormat="1" applyAlignment="1">
      <alignment horizontal="right"/>
    </xf>
    <xf numFmtId="0" fontId="2" fillId="0" borderId="0" xfId="0" applyFont="1" applyFill="1" applyAlignment="1">
      <alignment horizontal="left" indent="2"/>
    </xf>
    <xf numFmtId="0" fontId="6" fillId="0" borderId="12" xfId="0" applyFont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left" vertical="center" indent="2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indent="2"/>
    </xf>
    <xf numFmtId="16" fontId="0" fillId="0" borderId="0" xfId="0" applyNumberFormat="1" applyFill="1" applyAlignment="1" quotePrefix="1">
      <alignment horizontal="left" indent="2"/>
    </xf>
    <xf numFmtId="0" fontId="0" fillId="0" borderId="0" xfId="0" applyFill="1" applyAlignment="1" quotePrefix="1">
      <alignment horizontal="left" indent="2"/>
    </xf>
    <xf numFmtId="179" fontId="2" fillId="0" borderId="0" xfId="43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/>
    </xf>
    <xf numFmtId="178" fontId="2" fillId="0" borderId="11" xfId="43" applyNumberFormat="1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79" fontId="10" fillId="0" borderId="0" xfId="43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79" fontId="13" fillId="0" borderId="0" xfId="43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182" fontId="10" fillId="0" borderId="0" xfId="42" applyNumberFormat="1" applyFont="1" applyFill="1" applyAlignment="1">
      <alignment/>
    </xf>
    <xf numFmtId="179" fontId="10" fillId="0" borderId="0" xfId="43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175" fontId="13" fillId="0" borderId="0" xfId="43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indent="1"/>
    </xf>
    <xf numFmtId="179" fontId="13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/>
    </xf>
    <xf numFmtId="181" fontId="10" fillId="0" borderId="0" xfId="42" applyNumberFormat="1" applyFont="1" applyFill="1" applyBorder="1" applyAlignment="1">
      <alignment/>
    </xf>
    <xf numFmtId="179" fontId="13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indent="1"/>
    </xf>
    <xf numFmtId="180" fontId="2" fillId="0" borderId="0" xfId="0" applyNumberFormat="1" applyFont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1"/>
    </xf>
    <xf numFmtId="17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5" fontId="13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7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 applyProtection="1">
      <alignment horizontal="center"/>
      <protection locked="0"/>
    </xf>
    <xf numFmtId="179" fontId="2" fillId="0" borderId="0" xfId="0" applyNumberFormat="1" applyFont="1" applyFill="1" applyAlignment="1">
      <alignment horizontal="right"/>
    </xf>
    <xf numFmtId="179" fontId="0" fillId="35" borderId="0" xfId="0" applyNumberFormat="1" applyFill="1" applyAlignment="1">
      <alignment horizontal="right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175" fontId="2" fillId="0" borderId="0" xfId="43" applyNumberFormat="1" applyFont="1" applyFill="1" applyBorder="1" applyAlignment="1">
      <alignment horizontal="right"/>
    </xf>
    <xf numFmtId="175" fontId="10" fillId="0" borderId="0" xfId="43" applyNumberFormat="1" applyFont="1" applyFill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82" fontId="10" fillId="0" borderId="0" xfId="42" applyNumberFormat="1" applyFont="1" applyFill="1" applyBorder="1" applyAlignment="1">
      <alignment/>
    </xf>
    <xf numFmtId="182" fontId="2" fillId="0" borderId="0" xfId="42" applyNumberFormat="1" applyFont="1" applyFill="1" applyAlignment="1">
      <alignment/>
    </xf>
    <xf numFmtId="175" fontId="10" fillId="0" borderId="0" xfId="43" applyFont="1" applyFill="1" applyAlignment="1">
      <alignment/>
    </xf>
    <xf numFmtId="182" fontId="10" fillId="0" borderId="0" xfId="42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5" fontId="0" fillId="0" borderId="0" xfId="0" applyNumberFormat="1" applyFill="1" applyAlignment="1">
      <alignment horizontal="right"/>
    </xf>
    <xf numFmtId="0" fontId="10" fillId="0" borderId="0" xfId="0" applyFont="1" applyFill="1" applyAlignment="1">
      <alignment horizontal="left" indent="1"/>
    </xf>
    <xf numFmtId="175" fontId="2" fillId="0" borderId="0" xfId="43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wrapText="1" indent="1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left" indent="1"/>
    </xf>
    <xf numFmtId="175" fontId="5" fillId="0" borderId="0" xfId="0" applyNumberFormat="1" applyFont="1" applyFill="1" applyAlignment="1">
      <alignment horizontal="right"/>
    </xf>
    <xf numFmtId="175" fontId="6" fillId="0" borderId="0" xfId="0" applyNumberFormat="1" applyFont="1" applyFill="1" applyAlignment="1">
      <alignment horizontal="right"/>
    </xf>
    <xf numFmtId="179" fontId="5" fillId="0" borderId="0" xfId="43" applyNumberFormat="1" applyFont="1" applyFill="1" applyBorder="1" applyAlignment="1">
      <alignment/>
    </xf>
    <xf numFmtId="175" fontId="5" fillId="0" borderId="0" xfId="43" applyFont="1" applyFill="1" applyBorder="1" applyAlignment="1">
      <alignment/>
    </xf>
    <xf numFmtId="178" fontId="2" fillId="0" borderId="0" xfId="43" applyNumberFormat="1" applyFont="1" applyBorder="1" applyAlignment="1">
      <alignment/>
    </xf>
    <xf numFmtId="0" fontId="2" fillId="0" borderId="0" xfId="0" applyFont="1" applyBorder="1" applyAlignment="1">
      <alignment/>
    </xf>
    <xf numFmtId="181" fontId="2" fillId="0" borderId="0" xfId="42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81" fontId="2" fillId="0" borderId="0" xfId="42" applyNumberFormat="1" applyFont="1" applyBorder="1" applyAlignment="1">
      <alignment horizontal="right"/>
    </xf>
    <xf numFmtId="181" fontId="2" fillId="0" borderId="0" xfId="42" applyNumberFormat="1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82" fontId="2" fillId="0" borderId="0" xfId="42" applyNumberFormat="1" applyFont="1" applyAlignment="1">
      <alignment horizontal="right"/>
    </xf>
    <xf numFmtId="179" fontId="2" fillId="0" borderId="0" xfId="0" applyNumberFormat="1" applyFont="1" applyFill="1" applyAlignment="1">
      <alignment/>
    </xf>
    <xf numFmtId="178" fontId="2" fillId="0" borderId="0" xfId="43" applyNumberFormat="1" applyFont="1" applyAlignment="1">
      <alignment/>
    </xf>
    <xf numFmtId="179" fontId="2" fillId="0" borderId="0" xfId="43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5" fontId="2" fillId="0" borderId="0" xfId="0" applyNumberFormat="1" applyFont="1" applyAlignment="1">
      <alignment horizontal="right"/>
    </xf>
    <xf numFmtId="175" fontId="2" fillId="0" borderId="0" xfId="43" applyNumberFormat="1" applyFont="1" applyBorder="1" applyAlignment="1">
      <alignment/>
    </xf>
    <xf numFmtId="179" fontId="2" fillId="0" borderId="0" xfId="43" applyNumberFormat="1" applyFont="1" applyFill="1" applyBorder="1" applyAlignment="1">
      <alignment horizontal="right"/>
    </xf>
    <xf numFmtId="179" fontId="2" fillId="0" borderId="0" xfId="43" applyNumberFormat="1" applyFont="1" applyFill="1" applyBorder="1" applyAlignment="1">
      <alignment/>
    </xf>
    <xf numFmtId="179" fontId="2" fillId="0" borderId="0" xfId="43" applyNumberFormat="1" applyFont="1" applyFill="1" applyAlignment="1">
      <alignment/>
    </xf>
    <xf numFmtId="179" fontId="2" fillId="0" borderId="0" xfId="43" applyNumberFormat="1" applyFont="1" applyFill="1" applyBorder="1" applyAlignment="1">
      <alignment horizontal="right"/>
    </xf>
    <xf numFmtId="175" fontId="2" fillId="0" borderId="0" xfId="43" applyFont="1" applyFill="1" applyBorder="1" applyAlignment="1">
      <alignment/>
    </xf>
    <xf numFmtId="0" fontId="2" fillId="0" borderId="0" xfId="0" applyFont="1" applyFill="1" applyBorder="1" applyAlignment="1">
      <alignment/>
    </xf>
    <xf numFmtId="175" fontId="2" fillId="0" borderId="0" xfId="43" applyFont="1" applyFill="1" applyAlignment="1">
      <alignment/>
    </xf>
    <xf numFmtId="175" fontId="10" fillId="0" borderId="0" xfId="43" applyNumberFormat="1" applyFont="1" applyFill="1" applyBorder="1" applyAlignment="1">
      <alignment horizontal="right"/>
    </xf>
    <xf numFmtId="179" fontId="14" fillId="0" borderId="0" xfId="43" applyNumberFormat="1" applyFont="1" applyFill="1" applyBorder="1" applyAlignment="1">
      <alignment horizontal="right"/>
    </xf>
    <xf numFmtId="175" fontId="2" fillId="0" borderId="0" xfId="43" applyNumberFormat="1" applyFont="1" applyFill="1" applyBorder="1" applyAlignment="1">
      <alignment horizontal="right"/>
    </xf>
    <xf numFmtId="178" fontId="2" fillId="0" borderId="0" xfId="43" applyNumberFormat="1" applyFont="1" applyFill="1" applyBorder="1" applyAlignment="1">
      <alignment/>
    </xf>
    <xf numFmtId="178" fontId="2" fillId="0" borderId="0" xfId="43" applyNumberFormat="1" applyFont="1" applyFill="1" applyAlignment="1">
      <alignment/>
    </xf>
    <xf numFmtId="179" fontId="2" fillId="0" borderId="0" xfId="0" applyNumberFormat="1" applyFont="1" applyBorder="1" applyAlignment="1">
      <alignment horizontal="right"/>
    </xf>
    <xf numFmtId="179" fontId="2" fillId="0" borderId="0" xfId="43" applyNumberFormat="1" applyFont="1" applyFill="1" applyAlignment="1">
      <alignment/>
    </xf>
    <xf numFmtId="179" fontId="10" fillId="0" borderId="0" xfId="43" applyNumberFormat="1" applyFont="1" applyFill="1" applyBorder="1" applyAlignment="1">
      <alignment horizontal="right"/>
    </xf>
    <xf numFmtId="183" fontId="2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0" xfId="43" applyNumberFormat="1" applyFont="1" applyFill="1" applyBorder="1" applyAlignment="1">
      <alignment horizontal="right"/>
    </xf>
    <xf numFmtId="183" fontId="2" fillId="0" borderId="0" xfId="0" applyNumberFormat="1" applyFont="1" applyAlignment="1">
      <alignment/>
    </xf>
    <xf numFmtId="178" fontId="2" fillId="0" borderId="0" xfId="43" applyNumberFormat="1" applyFont="1" applyFill="1" applyBorder="1" applyAlignment="1">
      <alignment/>
    </xf>
    <xf numFmtId="178" fontId="2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175" fontId="10" fillId="0" borderId="0" xfId="0" applyNumberFormat="1" applyFont="1" applyFill="1" applyBorder="1" applyAlignment="1">
      <alignment horizontal="right" vertical="center"/>
    </xf>
    <xf numFmtId="175" fontId="2" fillId="0" borderId="0" xfId="43" applyFont="1" applyFill="1" applyBorder="1" applyAlignment="1">
      <alignment/>
    </xf>
    <xf numFmtId="179" fontId="2" fillId="0" borderId="0" xfId="43" applyNumberFormat="1" applyFont="1" applyBorder="1" applyAlignment="1">
      <alignment horizontal="right"/>
    </xf>
    <xf numFmtId="179" fontId="2" fillId="0" borderId="0" xfId="43" applyNumberFormat="1" applyFont="1" applyBorder="1" applyAlignment="1">
      <alignment horizontal="right"/>
    </xf>
    <xf numFmtId="179" fontId="2" fillId="0" borderId="0" xfId="43" applyNumberFormat="1" applyFont="1" applyFill="1" applyAlignment="1">
      <alignment horizontal="right"/>
    </xf>
    <xf numFmtId="4" fontId="10" fillId="0" borderId="0" xfId="0" applyNumberFormat="1" applyFont="1" applyBorder="1" applyAlignment="1">
      <alignment horizontal="center" vertical="center" wrapText="1"/>
    </xf>
    <xf numFmtId="181" fontId="6" fillId="0" borderId="0" xfId="42" applyNumberFormat="1" applyFont="1" applyFill="1" applyBorder="1" applyAlignment="1">
      <alignment/>
    </xf>
    <xf numFmtId="182" fontId="2" fillId="0" borderId="0" xfId="42" applyNumberFormat="1" applyFont="1" applyFill="1" applyAlignment="1">
      <alignment horizontal="left" indent="1"/>
    </xf>
    <xf numFmtId="182" fontId="2" fillId="0" borderId="0" xfId="42" applyNumberFormat="1" applyFont="1" applyFill="1" applyAlignment="1">
      <alignment horizontal="left" indent="2"/>
    </xf>
    <xf numFmtId="182" fontId="2" fillId="0" borderId="0" xfId="42" applyNumberFormat="1" applyFont="1" applyFill="1" applyAlignment="1">
      <alignment horizontal="left" indent="2"/>
    </xf>
    <xf numFmtId="175" fontId="2" fillId="0" borderId="0" xfId="0" applyNumberFormat="1" applyFont="1" applyFill="1" applyAlignment="1">
      <alignment horizontal="right"/>
    </xf>
    <xf numFmtId="181" fontId="10" fillId="0" borderId="0" xfId="42" applyNumberFormat="1" applyFont="1" applyFill="1" applyBorder="1" applyAlignment="1">
      <alignment/>
    </xf>
    <xf numFmtId="182" fontId="10" fillId="0" borderId="0" xfId="42" applyNumberFormat="1" applyFont="1" applyFill="1" applyBorder="1" applyAlignment="1">
      <alignment/>
    </xf>
    <xf numFmtId="175" fontId="2" fillId="0" borderId="0" xfId="43" applyFont="1" applyFill="1" applyAlignment="1">
      <alignment/>
    </xf>
    <xf numFmtId="0" fontId="2" fillId="0" borderId="0" xfId="0" applyFont="1" applyFill="1" applyAlignment="1">
      <alignment horizontal="left" indent="2"/>
    </xf>
    <xf numFmtId="180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left" indent="2"/>
    </xf>
    <xf numFmtId="182" fontId="2" fillId="0" borderId="0" xfId="0" applyNumberFormat="1" applyFont="1" applyFill="1" applyAlignment="1">
      <alignment horizontal="left" indent="2"/>
    </xf>
    <xf numFmtId="179" fontId="2" fillId="0" borderId="0" xfId="43" applyNumberFormat="1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178" fontId="2" fillId="0" borderId="0" xfId="43" applyNumberFormat="1" applyFont="1" applyAlignment="1">
      <alignment/>
    </xf>
    <xf numFmtId="179" fontId="2" fillId="0" borderId="0" xfId="43" applyNumberFormat="1" applyFont="1" applyAlignment="1">
      <alignment/>
    </xf>
    <xf numFmtId="182" fontId="5" fillId="0" borderId="0" xfId="42" applyNumberFormat="1" applyFont="1" applyFill="1" applyAlignment="1">
      <alignment horizontal="left" indent="1"/>
    </xf>
    <xf numFmtId="182" fontId="2" fillId="0" borderId="0" xfId="0" applyNumberFormat="1" applyFont="1" applyFill="1" applyAlignment="1">
      <alignment horizontal="left" indent="1"/>
    </xf>
    <xf numFmtId="182" fontId="6" fillId="0" borderId="0" xfId="42" applyNumberFormat="1" applyFont="1" applyFill="1" applyBorder="1" applyAlignment="1">
      <alignment/>
    </xf>
    <xf numFmtId="179" fontId="2" fillId="0" borderId="0" xfId="0" applyNumberFormat="1" applyFont="1" applyAlignment="1">
      <alignment/>
    </xf>
    <xf numFmtId="179" fontId="2" fillId="0" borderId="0" xfId="43" applyNumberFormat="1" applyFont="1" applyAlignment="1">
      <alignment/>
    </xf>
    <xf numFmtId="183" fontId="10" fillId="0" borderId="0" xfId="42" applyNumberFormat="1" applyFont="1" applyFill="1" applyBorder="1" applyAlignment="1">
      <alignment/>
    </xf>
    <xf numFmtId="183" fontId="10" fillId="0" borderId="0" xfId="42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3" fontId="6" fillId="0" borderId="0" xfId="42" applyNumberFormat="1" applyFont="1" applyFill="1" applyBorder="1" applyAlignment="1">
      <alignment/>
    </xf>
    <xf numFmtId="183" fontId="5" fillId="0" borderId="0" xfId="0" applyNumberFormat="1" applyFont="1" applyAlignment="1">
      <alignment/>
    </xf>
    <xf numFmtId="182" fontId="5" fillId="0" borderId="0" xfId="42" applyNumberFormat="1" applyFont="1" applyFill="1" applyAlignment="1">
      <alignment/>
    </xf>
    <xf numFmtId="175" fontId="6" fillId="0" borderId="0" xfId="43" applyFont="1" applyFill="1" applyAlignment="1">
      <alignment/>
    </xf>
    <xf numFmtId="179" fontId="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/>
    </xf>
    <xf numFmtId="175" fontId="10" fillId="0" borderId="0" xfId="43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75" fontId="10" fillId="0" borderId="0" xfId="43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1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82" fontId="10" fillId="0" borderId="0" xfId="42" applyNumberFormat="1" applyFont="1" applyFill="1" applyBorder="1" applyAlignment="1">
      <alignment horizontal="left"/>
    </xf>
    <xf numFmtId="175" fontId="10" fillId="0" borderId="0" xfId="0" applyNumberFormat="1" applyFont="1" applyFill="1" applyAlignment="1">
      <alignment horizontal="right"/>
    </xf>
    <xf numFmtId="182" fontId="10" fillId="0" borderId="0" xfId="42" applyNumberFormat="1" applyFont="1" applyFill="1" applyBorder="1" applyAlignment="1">
      <alignment horizontal="left"/>
    </xf>
    <xf numFmtId="175" fontId="10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175" fontId="13" fillId="0" borderId="0" xfId="0" applyNumberFormat="1" applyFont="1" applyFill="1" applyAlignment="1">
      <alignment horizontal="left"/>
    </xf>
    <xf numFmtId="182" fontId="6" fillId="0" borderId="0" xfId="42" applyNumberFormat="1" applyFont="1" applyFill="1" applyAlignment="1">
      <alignment/>
    </xf>
    <xf numFmtId="3" fontId="10" fillId="0" borderId="0" xfId="42" applyNumberFormat="1" applyFont="1" applyFill="1" applyAlignment="1">
      <alignment/>
    </xf>
    <xf numFmtId="175" fontId="10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 horizontal="left"/>
    </xf>
    <xf numFmtId="179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Alignment="1">
      <alignment horizontal="right"/>
    </xf>
    <xf numFmtId="182" fontId="2" fillId="0" borderId="0" xfId="42" applyNumberFormat="1" applyFont="1" applyAlignment="1">
      <alignment/>
    </xf>
    <xf numFmtId="180" fontId="10" fillId="0" borderId="0" xfId="0" applyNumberFormat="1" applyFont="1" applyAlignment="1">
      <alignment/>
    </xf>
    <xf numFmtId="182" fontId="10" fillId="0" borderId="0" xfId="42" applyNumberFormat="1" applyFont="1" applyAlignment="1">
      <alignment/>
    </xf>
    <xf numFmtId="182" fontId="10" fillId="0" borderId="0" xfId="42" applyNumberFormat="1" applyFont="1" applyFill="1" applyAlignment="1">
      <alignment horizontal="right"/>
    </xf>
    <xf numFmtId="182" fontId="10" fillId="0" borderId="0" xfId="42" applyNumberFormat="1" applyFont="1" applyAlignment="1">
      <alignment horizontal="right"/>
    </xf>
    <xf numFmtId="182" fontId="10" fillId="0" borderId="0" xfId="42" applyNumberFormat="1" applyFont="1" applyAlignment="1">
      <alignment/>
    </xf>
    <xf numFmtId="0" fontId="10" fillId="0" borderId="0" xfId="0" applyFont="1" applyAlignment="1">
      <alignment/>
    </xf>
    <xf numFmtId="178" fontId="10" fillId="0" borderId="0" xfId="43" applyNumberFormat="1" applyFont="1" applyAlignment="1">
      <alignment/>
    </xf>
    <xf numFmtId="179" fontId="10" fillId="0" borderId="0" xfId="0" applyNumberFormat="1" applyFont="1" applyFill="1" applyAlignment="1">
      <alignment horizontal="right"/>
    </xf>
    <xf numFmtId="37" fontId="10" fillId="0" borderId="0" xfId="0" applyNumberFormat="1" applyFont="1" applyFill="1" applyAlignment="1">
      <alignment horizontal="right"/>
    </xf>
    <xf numFmtId="182" fontId="14" fillId="0" borderId="0" xfId="42" applyNumberFormat="1" applyFont="1" applyAlignment="1">
      <alignment/>
    </xf>
    <xf numFmtId="178" fontId="10" fillId="0" borderId="0" xfId="43" applyNumberFormat="1" applyFont="1" applyFill="1" applyAlignment="1">
      <alignment/>
    </xf>
    <xf numFmtId="0" fontId="10" fillId="0" borderId="0" xfId="0" applyFont="1" applyFill="1" applyAlignment="1">
      <alignment/>
    </xf>
    <xf numFmtId="182" fontId="10" fillId="0" borderId="0" xfId="42" applyNumberFormat="1" applyFont="1" applyFill="1" applyAlignment="1">
      <alignment/>
    </xf>
    <xf numFmtId="182" fontId="0" fillId="0" borderId="0" xfId="42" applyNumberFormat="1" applyFont="1" applyAlignment="1">
      <alignment/>
    </xf>
    <xf numFmtId="0" fontId="0" fillId="0" borderId="0" xfId="0" applyFill="1" applyAlignment="1">
      <alignment horizontal="center" wrapText="1"/>
    </xf>
    <xf numFmtId="175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0" fontId="5" fillId="0" borderId="0" xfId="0" applyNumberFormat="1" applyFont="1" applyFill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wrapText="1"/>
    </xf>
    <xf numFmtId="18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178" fontId="2" fillId="0" borderId="0" xfId="43" applyNumberFormat="1" applyFont="1" applyAlignment="1">
      <alignment horizontal="right"/>
    </xf>
    <xf numFmtId="179" fontId="2" fillId="0" borderId="0" xfId="43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indent="2"/>
    </xf>
    <xf numFmtId="180" fontId="0" fillId="0" borderId="0" xfId="0" applyNumberFormat="1" applyAlignment="1">
      <alignment horizontal="right"/>
    </xf>
    <xf numFmtId="182" fontId="2" fillId="0" borderId="0" xfId="42" applyNumberFormat="1" applyFont="1" applyAlignment="1">
      <alignment/>
    </xf>
    <xf numFmtId="181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1" fontId="0" fillId="0" borderId="0" xfId="0" applyNumberFormat="1" applyFont="1" applyFill="1" applyAlignment="1">
      <alignment/>
    </xf>
    <xf numFmtId="175" fontId="0" fillId="0" borderId="0" xfId="0" applyNumberFormat="1" applyFont="1" applyAlignment="1">
      <alignment horizontal="right"/>
    </xf>
    <xf numFmtId="175" fontId="0" fillId="0" borderId="0" xfId="0" applyNumberFormat="1" applyAlignment="1">
      <alignment horizontal="right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 horizontal="left" indent="5"/>
    </xf>
    <xf numFmtId="182" fontId="2" fillId="0" borderId="0" xfId="42" applyNumberFormat="1" applyFont="1" applyAlignment="1">
      <alignment horizontal="right"/>
    </xf>
    <xf numFmtId="182" fontId="2" fillId="0" borderId="0" xfId="43" applyNumberFormat="1" applyFont="1" applyAlignment="1">
      <alignment horizontal="right"/>
    </xf>
    <xf numFmtId="37" fontId="2" fillId="0" borderId="0" xfId="42" applyNumberFormat="1" applyFont="1" applyAlignment="1">
      <alignment horizontal="right"/>
    </xf>
    <xf numFmtId="0" fontId="2" fillId="0" borderId="0" xfId="0" applyFont="1" applyFill="1" applyAlignment="1">
      <alignment horizontal="left" wrapText="1" indent="3"/>
    </xf>
    <xf numFmtId="175" fontId="2" fillId="0" borderId="0" xfId="42" applyNumberFormat="1" applyFont="1" applyAlignment="1">
      <alignment/>
    </xf>
    <xf numFmtId="175" fontId="2" fillId="0" borderId="0" xfId="43" applyNumberFormat="1" applyFont="1" applyAlignment="1">
      <alignment horizontal="right"/>
    </xf>
    <xf numFmtId="175" fontId="2" fillId="0" borderId="0" xfId="42" applyNumberFormat="1" applyFont="1" applyAlignment="1">
      <alignment horizontal="right"/>
    </xf>
    <xf numFmtId="0" fontId="59" fillId="0" borderId="0" xfId="0" applyFont="1" applyAlignment="1">
      <alignment vertical="center"/>
    </xf>
    <xf numFmtId="0" fontId="60" fillId="0" borderId="13" xfId="0" applyFont="1" applyBorder="1" applyAlignment="1">
      <alignment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183" fontId="2" fillId="36" borderId="0" xfId="0" applyNumberFormat="1" applyFont="1" applyFill="1" applyAlignment="1">
      <alignment/>
    </xf>
    <xf numFmtId="0" fontId="2" fillId="36" borderId="0" xfId="0" applyFont="1" applyFill="1" applyAlignment="1">
      <alignment horizontal="left" indent="2"/>
    </xf>
    <xf numFmtId="181" fontId="62" fillId="0" borderId="0" xfId="42" applyNumberFormat="1" applyFont="1" applyFill="1" applyBorder="1" applyAlignment="1">
      <alignment/>
    </xf>
    <xf numFmtId="181" fontId="63" fillId="0" borderId="0" xfId="42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43" fontId="13" fillId="0" borderId="0" xfId="0" applyNumberFormat="1" applyFont="1" applyFill="1" applyAlignment="1">
      <alignment horizontal="left"/>
    </xf>
    <xf numFmtId="175" fontId="6" fillId="13" borderId="11" xfId="43" applyFont="1" applyFill="1" applyBorder="1" applyAlignment="1">
      <alignment/>
    </xf>
    <xf numFmtId="43" fontId="64" fillId="13" borderId="11" xfId="0" applyNumberFormat="1" applyFont="1" applyFill="1" applyBorder="1" applyAlignment="1">
      <alignment horizontal="left"/>
    </xf>
    <xf numFmtId="175" fontId="64" fillId="0" borderId="11" xfId="43" applyFont="1" applyFill="1" applyBorder="1" applyAlignment="1">
      <alignment/>
    </xf>
    <xf numFmtId="43" fontId="64" fillId="0" borderId="11" xfId="0" applyNumberFormat="1" applyFont="1" applyFill="1" applyBorder="1" applyAlignment="1">
      <alignment horizontal="left"/>
    </xf>
    <xf numFmtId="175" fontId="10" fillId="13" borderId="0" xfId="43" applyFont="1" applyFill="1" applyAlignment="1">
      <alignment/>
    </xf>
    <xf numFmtId="175" fontId="2" fillId="13" borderId="0" xfId="43" applyFont="1" applyFill="1" applyAlignment="1">
      <alignment/>
    </xf>
    <xf numFmtId="43" fontId="0" fillId="13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6" fillId="37" borderId="0" xfId="0" applyNumberFormat="1" applyFont="1" applyFill="1" applyAlignment="1">
      <alignment horizontal="right"/>
    </xf>
    <xf numFmtId="0" fontId="6" fillId="0" borderId="18" xfId="0" applyFont="1" applyBorder="1" applyAlignment="1">
      <alignment horizontal="center" vertical="center"/>
    </xf>
    <xf numFmtId="179" fontId="2" fillId="0" borderId="18" xfId="0" applyNumberFormat="1" applyFont="1" applyFill="1" applyBorder="1" applyAlignment="1">
      <alignment/>
    </xf>
    <xf numFmtId="178" fontId="2" fillId="0" borderId="18" xfId="43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2"/>
    </xf>
    <xf numFmtId="0" fontId="66" fillId="0" borderId="0" xfId="0" applyFont="1" applyFill="1" applyAlignment="1">
      <alignment/>
    </xf>
    <xf numFmtId="0" fontId="67" fillId="0" borderId="11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75" fontId="66" fillId="0" borderId="0" xfId="43" applyFont="1" applyFill="1" applyBorder="1" applyAlignment="1">
      <alignment/>
    </xf>
    <xf numFmtId="181" fontId="66" fillId="0" borderId="0" xfId="42" applyNumberFormat="1" applyFont="1" applyFill="1" applyBorder="1" applyAlignment="1">
      <alignment/>
    </xf>
    <xf numFmtId="182" fontId="66" fillId="0" borderId="0" xfId="42" applyNumberFormat="1" applyFont="1" applyFill="1" applyBorder="1" applyAlignment="1">
      <alignment/>
    </xf>
    <xf numFmtId="0" fontId="66" fillId="0" borderId="0" xfId="0" applyFont="1" applyAlignment="1">
      <alignment/>
    </xf>
    <xf numFmtId="179" fontId="66" fillId="0" borderId="0" xfId="43" applyNumberFormat="1" applyFont="1" applyFill="1" applyAlignment="1">
      <alignment horizontal="right"/>
    </xf>
    <xf numFmtId="179" fontId="66" fillId="0" borderId="0" xfId="0" applyNumberFormat="1" applyFont="1" applyAlignment="1">
      <alignment/>
    </xf>
    <xf numFmtId="175" fontId="66" fillId="0" borderId="0" xfId="0" applyNumberFormat="1" applyFont="1" applyFill="1" applyAlignment="1">
      <alignment/>
    </xf>
    <xf numFmtId="178" fontId="66" fillId="0" borderId="0" xfId="43" applyNumberFormat="1" applyFont="1" applyAlignment="1">
      <alignment/>
    </xf>
    <xf numFmtId="179" fontId="66" fillId="0" borderId="0" xfId="43" applyNumberFormat="1" applyFont="1" applyAlignment="1">
      <alignment/>
    </xf>
    <xf numFmtId="178" fontId="66" fillId="0" borderId="0" xfId="43" applyNumberFormat="1" applyFont="1" applyFill="1" applyAlignment="1">
      <alignment/>
    </xf>
    <xf numFmtId="182" fontId="66" fillId="0" borderId="0" xfId="42" applyNumberFormat="1" applyFont="1" applyFill="1" applyAlignment="1">
      <alignment/>
    </xf>
    <xf numFmtId="179" fontId="10" fillId="37" borderId="0" xfId="0" applyNumberFormat="1" applyFont="1" applyFill="1" applyAlignment="1">
      <alignment horizontal="right"/>
    </xf>
    <xf numFmtId="183" fontId="10" fillId="36" borderId="0" xfId="42" applyNumberFormat="1" applyFont="1" applyFill="1" applyBorder="1" applyAlignment="1">
      <alignment/>
    </xf>
    <xf numFmtId="0" fontId="8" fillId="36" borderId="0" xfId="0" applyFont="1" applyFill="1" applyAlignment="1">
      <alignment wrapText="1"/>
    </xf>
    <xf numFmtId="0" fontId="2" fillId="38" borderId="0" xfId="0" applyFont="1" applyFill="1" applyAlignment="1">
      <alignment horizontal="left" indent="2"/>
    </xf>
    <xf numFmtId="182" fontId="2" fillId="38" borderId="0" xfId="42" applyNumberFormat="1" applyFont="1" applyFill="1" applyAlignment="1">
      <alignment/>
    </xf>
    <xf numFmtId="182" fontId="66" fillId="38" borderId="0" xfId="42" applyNumberFormat="1" applyFont="1" applyFill="1" applyAlignment="1">
      <alignment/>
    </xf>
    <xf numFmtId="43" fontId="13" fillId="38" borderId="0" xfId="0" applyNumberFormat="1" applyFont="1" applyFill="1" applyAlignment="1">
      <alignment horizontal="left"/>
    </xf>
    <xf numFmtId="175" fontId="10" fillId="38" borderId="0" xfId="43" applyFont="1" applyFill="1" applyAlignment="1">
      <alignment/>
    </xf>
    <xf numFmtId="0" fontId="6" fillId="38" borderId="0" xfId="0" applyFont="1" applyFill="1" applyBorder="1" applyAlignment="1">
      <alignment/>
    </xf>
    <xf numFmtId="175" fontId="2" fillId="38" borderId="0" xfId="43" applyFont="1" applyFill="1" applyAlignment="1">
      <alignment/>
    </xf>
    <xf numFmtId="179" fontId="2" fillId="38" borderId="0" xfId="43" applyNumberFormat="1" applyFont="1" applyFill="1" applyBorder="1" applyAlignment="1">
      <alignment/>
    </xf>
    <xf numFmtId="180" fontId="6" fillId="38" borderId="0" xfId="0" applyNumberFormat="1" applyFont="1" applyFill="1" applyAlignment="1">
      <alignment/>
    </xf>
    <xf numFmtId="179" fontId="0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180" fontId="10" fillId="38" borderId="0" xfId="0" applyNumberFormat="1" applyFont="1" applyFill="1" applyAlignment="1">
      <alignment/>
    </xf>
    <xf numFmtId="179" fontId="2" fillId="38" borderId="0" xfId="43" applyNumberFormat="1" applyFont="1" applyFill="1" applyAlignment="1">
      <alignment/>
    </xf>
    <xf numFmtId="179" fontId="5" fillId="38" borderId="0" xfId="43" applyNumberFormat="1" applyFont="1" applyFill="1" applyBorder="1" applyAlignment="1">
      <alignment/>
    </xf>
    <xf numFmtId="179" fontId="5" fillId="38" borderId="0" xfId="0" applyNumberFormat="1" applyFont="1" applyFill="1" applyAlignment="1">
      <alignment/>
    </xf>
    <xf numFmtId="175" fontId="2" fillId="38" borderId="0" xfId="43" applyFont="1" applyFill="1" applyBorder="1" applyAlignment="1">
      <alignment/>
    </xf>
    <xf numFmtId="180" fontId="5" fillId="38" borderId="0" xfId="0" applyNumberFormat="1" applyFont="1" applyFill="1" applyAlignment="1">
      <alignment/>
    </xf>
    <xf numFmtId="180" fontId="0" fillId="38" borderId="0" xfId="0" applyNumberFormat="1" applyFill="1" applyAlignment="1">
      <alignment/>
    </xf>
    <xf numFmtId="0" fontId="14" fillId="38" borderId="0" xfId="0" applyFont="1" applyFill="1" applyAlignment="1">
      <alignment horizontal="left" indent="1"/>
    </xf>
    <xf numFmtId="181" fontId="2" fillId="38" borderId="0" xfId="42" applyNumberFormat="1" applyFont="1" applyFill="1" applyAlignment="1">
      <alignment/>
    </xf>
    <xf numFmtId="179" fontId="14" fillId="38" borderId="0" xfId="0" applyNumberFormat="1" applyFont="1" applyFill="1" applyAlignment="1">
      <alignment horizontal="right"/>
    </xf>
    <xf numFmtId="179" fontId="10" fillId="38" borderId="0" xfId="0" applyNumberFormat="1" applyFont="1" applyFill="1" applyAlignment="1">
      <alignment horizontal="right"/>
    </xf>
    <xf numFmtId="179" fontId="0" fillId="38" borderId="0" xfId="0" applyNumberFormat="1" applyFill="1" applyAlignment="1">
      <alignment horizontal="right"/>
    </xf>
    <xf numFmtId="182" fontId="10" fillId="38" borderId="0" xfId="42" applyNumberFormat="1" applyFont="1" applyFill="1" applyAlignment="1">
      <alignment/>
    </xf>
    <xf numFmtId="182" fontId="10" fillId="38" borderId="0" xfId="42" applyNumberFormat="1" applyFont="1" applyFill="1" applyAlignment="1">
      <alignment horizontal="right"/>
    </xf>
    <xf numFmtId="0" fontId="2" fillId="38" borderId="0" xfId="0" applyFont="1" applyFill="1" applyAlignment="1">
      <alignment horizontal="left" wrapText="1" indent="1"/>
    </xf>
    <xf numFmtId="182" fontId="2" fillId="38" borderId="0" xfId="42" applyNumberFormat="1" applyFont="1" applyFill="1" applyAlignment="1">
      <alignment/>
    </xf>
    <xf numFmtId="3" fontId="10" fillId="38" borderId="0" xfId="42" applyNumberFormat="1" applyFont="1" applyFill="1" applyAlignment="1">
      <alignment/>
    </xf>
    <xf numFmtId="182" fontId="10" fillId="38" borderId="0" xfId="42" applyNumberFormat="1" applyFont="1" applyFill="1" applyAlignment="1">
      <alignment/>
    </xf>
    <xf numFmtId="0" fontId="10" fillId="38" borderId="0" xfId="0" applyFont="1" applyFill="1" applyAlignment="1">
      <alignment/>
    </xf>
    <xf numFmtId="175" fontId="10" fillId="38" borderId="0" xfId="0" applyNumberFormat="1" applyFont="1" applyFill="1" applyAlignment="1">
      <alignment/>
    </xf>
    <xf numFmtId="175" fontId="2" fillId="38" borderId="0" xfId="42" applyNumberFormat="1" applyFont="1" applyFill="1" applyAlignment="1">
      <alignment/>
    </xf>
    <xf numFmtId="175" fontId="2" fillId="38" borderId="0" xfId="43" applyNumberFormat="1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43" xfId="59"/>
    <cellStyle name="Normal_1996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標準_ISIC_Rev_3_1_english_structur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15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B72" sqref="B72:B75"/>
    </sheetView>
  </sheetViews>
  <sheetFormatPr defaultColWidth="9.140625" defaultRowHeight="15"/>
  <cols>
    <col min="1" max="1" width="9.140625" style="88" customWidth="1"/>
    <col min="2" max="2" width="70.57421875" style="88" customWidth="1"/>
    <col min="3" max="25" width="13.7109375" style="88" customWidth="1"/>
    <col min="26" max="16384" width="9.140625" style="88" customWidth="1"/>
  </cols>
  <sheetData>
    <row r="1" spans="1:15" ht="18.75">
      <c r="A1" s="15" t="s">
        <v>22</v>
      </c>
      <c r="B1" s="87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3" spans="1:51" s="9" customFormat="1" ht="15">
      <c r="A3" s="363"/>
      <c r="B3" s="363"/>
      <c r="C3" s="8">
        <v>1998</v>
      </c>
      <c r="D3" s="8">
        <v>1999</v>
      </c>
      <c r="E3" s="8">
        <v>2000</v>
      </c>
      <c r="F3" s="8">
        <v>2001</v>
      </c>
      <c r="G3" s="8">
        <v>2002</v>
      </c>
      <c r="H3" s="8">
        <v>2003</v>
      </c>
      <c r="I3" s="8">
        <v>2004</v>
      </c>
      <c r="J3" s="8">
        <v>2005</v>
      </c>
      <c r="K3" s="8">
        <v>2006</v>
      </c>
      <c r="L3" s="8">
        <v>2007</v>
      </c>
      <c r="M3" s="8">
        <v>2008</v>
      </c>
      <c r="N3" s="8">
        <v>2009</v>
      </c>
      <c r="O3" s="29"/>
      <c r="P3" s="29"/>
      <c r="Q3" s="29"/>
      <c r="R3" s="29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24" ht="15">
      <c r="A4" s="6" t="s">
        <v>23</v>
      </c>
      <c r="B4" s="7" t="s">
        <v>74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44"/>
      <c r="Q4" s="44"/>
      <c r="R4" s="44"/>
      <c r="S4" s="44"/>
      <c r="T4" s="44"/>
      <c r="U4" s="3"/>
      <c r="V4" s="3"/>
      <c r="W4" s="3"/>
      <c r="X4" s="3"/>
    </row>
    <row r="5" spans="1:20" ht="45">
      <c r="A5" s="18"/>
      <c r="B5" s="46" t="s">
        <v>215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01"/>
      <c r="Q5" s="101"/>
      <c r="R5" s="101"/>
      <c r="S5" s="101"/>
      <c r="T5" s="101"/>
    </row>
    <row r="6" spans="1:24" ht="60">
      <c r="A6" s="18"/>
      <c r="B6" s="46" t="s">
        <v>111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44"/>
      <c r="Q6" s="44"/>
      <c r="R6" s="44"/>
      <c r="S6" s="44"/>
      <c r="T6" s="44"/>
      <c r="U6" s="3"/>
      <c r="V6" s="3"/>
      <c r="W6" s="3"/>
      <c r="X6" s="3"/>
    </row>
    <row r="7" spans="2:19" ht="15">
      <c r="B7" s="14" t="s">
        <v>112</v>
      </c>
      <c r="C7" s="138" t="s">
        <v>1</v>
      </c>
      <c r="D7" s="139">
        <v>16.784832325584404</v>
      </c>
      <c r="E7" s="139">
        <v>12.682058744136597</v>
      </c>
      <c r="F7" s="139">
        <v>15.677725324649998</v>
      </c>
      <c r="G7" s="139">
        <v>13.603553354736903</v>
      </c>
      <c r="H7" s="138" t="s">
        <v>1</v>
      </c>
      <c r="I7" s="138" t="s">
        <v>1</v>
      </c>
      <c r="J7" s="138" t="s">
        <v>1</v>
      </c>
      <c r="K7" s="139">
        <v>10.212064827319693</v>
      </c>
      <c r="L7" s="139">
        <v>10.228373628930399</v>
      </c>
      <c r="M7" s="139">
        <v>11.412021480123798</v>
      </c>
      <c r="N7" s="138" t="s">
        <v>1</v>
      </c>
      <c r="O7" s="139"/>
      <c r="P7" s="102"/>
      <c r="Q7" s="102"/>
      <c r="R7" s="102"/>
      <c r="S7" s="102"/>
    </row>
    <row r="8" spans="2:20" ht="15">
      <c r="B8" s="56" t="s">
        <v>2</v>
      </c>
      <c r="C8" s="138" t="s">
        <v>1</v>
      </c>
      <c r="D8" s="139">
        <v>12.967008168975994</v>
      </c>
      <c r="E8" s="139">
        <v>8.952596786040601</v>
      </c>
      <c r="F8" s="139">
        <v>12.651380511714606</v>
      </c>
      <c r="G8" s="139">
        <v>10.962937305161105</v>
      </c>
      <c r="H8" s="138" t="s">
        <v>1</v>
      </c>
      <c r="I8" s="138" t="s">
        <v>1</v>
      </c>
      <c r="J8" s="138" t="s">
        <v>1</v>
      </c>
      <c r="K8" s="139">
        <v>9.286479716094902</v>
      </c>
      <c r="L8" s="139">
        <v>8.309777875905795</v>
      </c>
      <c r="M8" s="139">
        <v>9.626027004571995</v>
      </c>
      <c r="N8" s="138" t="s">
        <v>1</v>
      </c>
      <c r="O8" s="139"/>
      <c r="P8" s="102"/>
      <c r="Q8" s="102"/>
      <c r="R8" s="102"/>
      <c r="S8" s="102"/>
      <c r="T8" s="102"/>
    </row>
    <row r="9" spans="2:20" ht="15">
      <c r="B9" s="56" t="s">
        <v>3</v>
      </c>
      <c r="C9" s="140" t="s">
        <v>1</v>
      </c>
      <c r="D9" s="139">
        <v>20.711220941350803</v>
      </c>
      <c r="E9" s="139">
        <v>16.522405653851095</v>
      </c>
      <c r="F9" s="139">
        <v>18.797955023399396</v>
      </c>
      <c r="G9" s="139">
        <v>16.329519189297798</v>
      </c>
      <c r="H9" s="140" t="s">
        <v>1</v>
      </c>
      <c r="I9" s="140" t="s">
        <v>1</v>
      </c>
      <c r="J9" s="140" t="s">
        <v>1</v>
      </c>
      <c r="K9" s="139">
        <v>11.172124158664701</v>
      </c>
      <c r="L9" s="139">
        <v>12.220540804338697</v>
      </c>
      <c r="M9" s="139">
        <v>13.268369148476296</v>
      </c>
      <c r="N9" s="140" t="s">
        <v>1</v>
      </c>
      <c r="O9" s="139"/>
      <c r="P9" s="102"/>
      <c r="Q9" s="102"/>
      <c r="R9" s="102"/>
      <c r="S9" s="102"/>
      <c r="T9" s="102"/>
    </row>
    <row r="10" spans="2:20" ht="15">
      <c r="B10" s="14" t="s">
        <v>113</v>
      </c>
      <c r="C10" s="138" t="s">
        <v>1</v>
      </c>
      <c r="D10" s="139">
        <f>100-D20</f>
        <v>84.71397</v>
      </c>
      <c r="E10" s="139">
        <f aca="true" t="shared" si="0" ref="E10:L10">100-E20</f>
        <v>83.75889000000001</v>
      </c>
      <c r="F10" s="139">
        <f t="shared" si="0"/>
        <v>82.59408</v>
      </c>
      <c r="G10" s="139">
        <f t="shared" si="0"/>
        <v>77.84685</v>
      </c>
      <c r="H10" s="139">
        <f t="shared" si="0"/>
        <v>74.48833</v>
      </c>
      <c r="I10" s="139">
        <f t="shared" si="0"/>
        <v>74.10488000000001</v>
      </c>
      <c r="J10" s="139">
        <f t="shared" si="0"/>
        <v>76.00992</v>
      </c>
      <c r="K10" s="139">
        <f t="shared" si="0"/>
        <v>69.47564</v>
      </c>
      <c r="L10" s="139">
        <f t="shared" si="0"/>
        <v>66.0472</v>
      </c>
      <c r="M10" s="138" t="s">
        <v>1</v>
      </c>
      <c r="N10" s="138" t="s">
        <v>1</v>
      </c>
      <c r="O10" s="139"/>
      <c r="P10" s="102"/>
      <c r="Q10" s="102"/>
      <c r="R10" s="102"/>
      <c r="S10" s="102"/>
      <c r="T10" s="102"/>
    </row>
    <row r="11" spans="2:20" ht="15">
      <c r="B11" s="56" t="s">
        <v>2</v>
      </c>
      <c r="C11" s="138" t="s">
        <v>1</v>
      </c>
      <c r="D11" s="139">
        <f>100-D21</f>
        <v>80.22539</v>
      </c>
      <c r="E11" s="139">
        <f aca="true" t="shared" si="1" ref="E11:L11">100-E21</f>
        <v>79.26075</v>
      </c>
      <c r="F11" s="139">
        <f t="shared" si="1"/>
        <v>78.13595000000001</v>
      </c>
      <c r="G11" s="139">
        <f t="shared" si="1"/>
        <v>72.39835</v>
      </c>
      <c r="H11" s="139">
        <f t="shared" si="1"/>
        <v>68.98392</v>
      </c>
      <c r="I11" s="139">
        <f t="shared" si="1"/>
        <v>70.21452</v>
      </c>
      <c r="J11" s="139">
        <f t="shared" si="1"/>
        <v>73.98867</v>
      </c>
      <c r="K11" s="139">
        <f t="shared" si="1"/>
        <v>67.15761</v>
      </c>
      <c r="L11" s="139">
        <f t="shared" si="1"/>
        <v>63.82071</v>
      </c>
      <c r="M11" s="138" t="s">
        <v>1</v>
      </c>
      <c r="N11" s="138" t="s">
        <v>1</v>
      </c>
      <c r="O11" s="139"/>
      <c r="P11" s="102"/>
      <c r="Q11" s="102"/>
      <c r="R11" s="102"/>
      <c r="S11" s="102"/>
      <c r="T11" s="102"/>
    </row>
    <row r="12" spans="2:20" ht="15">
      <c r="B12" s="56" t="s">
        <v>3</v>
      </c>
      <c r="C12" s="140" t="s">
        <v>1</v>
      </c>
      <c r="D12" s="139">
        <f>100-D22</f>
        <v>89.27771</v>
      </c>
      <c r="E12" s="139">
        <f aca="true" t="shared" si="2" ref="E12:L12">100-E22</f>
        <v>88.34598</v>
      </c>
      <c r="F12" s="139">
        <f t="shared" si="2"/>
        <v>87.15135000000001</v>
      </c>
      <c r="G12" s="139">
        <f t="shared" si="2"/>
        <v>83.42722</v>
      </c>
      <c r="H12" s="139">
        <f t="shared" si="2"/>
        <v>80.13504</v>
      </c>
      <c r="I12" s="139">
        <f t="shared" si="2"/>
        <v>78.10142</v>
      </c>
      <c r="J12" s="139">
        <f t="shared" si="2"/>
        <v>78.08908</v>
      </c>
      <c r="K12" s="139">
        <f t="shared" si="2"/>
        <v>71.86315</v>
      </c>
      <c r="L12" s="139">
        <f t="shared" si="2"/>
        <v>68.34334</v>
      </c>
      <c r="M12" s="140" t="s">
        <v>1</v>
      </c>
      <c r="N12" s="140" t="s">
        <v>1</v>
      </c>
      <c r="O12" s="139"/>
      <c r="P12" s="102"/>
      <c r="Q12" s="102"/>
      <c r="R12" s="102"/>
      <c r="S12" s="102"/>
      <c r="T12" s="102"/>
    </row>
    <row r="13" spans="2:18" ht="15">
      <c r="B13" s="14" t="s">
        <v>114</v>
      </c>
      <c r="C13" s="138" t="s">
        <v>1</v>
      </c>
      <c r="D13" s="139">
        <f>100-D23</f>
        <v>77.30105</v>
      </c>
      <c r="E13" s="139">
        <f aca="true" t="shared" si="3" ref="E13:N13">100-E23</f>
        <v>76.60855000000001</v>
      </c>
      <c r="F13" s="139">
        <f t="shared" si="3"/>
        <v>72.10989000000001</v>
      </c>
      <c r="G13" s="139">
        <f t="shared" si="3"/>
        <v>66.04681</v>
      </c>
      <c r="H13" s="139">
        <f t="shared" si="3"/>
        <v>60.86344</v>
      </c>
      <c r="I13" s="139">
        <f t="shared" si="3"/>
        <v>57.71857</v>
      </c>
      <c r="J13" s="139">
        <f t="shared" si="3"/>
        <v>52.30714</v>
      </c>
      <c r="K13" s="139">
        <f t="shared" si="3"/>
        <v>47.23605</v>
      </c>
      <c r="L13" s="139">
        <f t="shared" si="3"/>
        <v>43.58305</v>
      </c>
      <c r="M13" s="139">
        <f t="shared" si="3"/>
        <v>41.77321</v>
      </c>
      <c r="N13" s="139">
        <f t="shared" si="3"/>
        <v>43.57134</v>
      </c>
      <c r="O13" s="141"/>
      <c r="P13" s="99"/>
      <c r="Q13" s="99"/>
      <c r="R13" s="99"/>
    </row>
    <row r="14" spans="1:18" s="89" customFormat="1" ht="15">
      <c r="A14" s="88"/>
      <c r="B14" s="56" t="s">
        <v>2</v>
      </c>
      <c r="C14" s="138" t="s">
        <v>1</v>
      </c>
      <c r="D14" s="139">
        <f aca="true" t="shared" si="4" ref="D14:N15">100-D24</f>
        <v>70.5172</v>
      </c>
      <c r="E14" s="139">
        <f t="shared" si="4"/>
        <v>70.08476999999999</v>
      </c>
      <c r="F14" s="139">
        <f t="shared" si="4"/>
        <v>65.26147</v>
      </c>
      <c r="G14" s="139">
        <f t="shared" si="4"/>
        <v>58.86359</v>
      </c>
      <c r="H14" s="139">
        <f t="shared" si="4"/>
        <v>53.7406</v>
      </c>
      <c r="I14" s="139">
        <f t="shared" si="4"/>
        <v>51.58557</v>
      </c>
      <c r="J14" s="139">
        <f t="shared" si="4"/>
        <v>46.89568</v>
      </c>
      <c r="K14" s="139">
        <f t="shared" si="4"/>
        <v>42.75245</v>
      </c>
      <c r="L14" s="139">
        <f t="shared" si="4"/>
        <v>39.59458</v>
      </c>
      <c r="M14" s="139">
        <f t="shared" si="4"/>
        <v>38.74491</v>
      </c>
      <c r="N14" s="139">
        <f t="shared" si="4"/>
        <v>41.6367</v>
      </c>
      <c r="O14" s="141"/>
      <c r="P14" s="21"/>
      <c r="Q14" s="21"/>
      <c r="R14" s="21"/>
    </row>
    <row r="15" spans="1:18" s="89" customFormat="1" ht="15">
      <c r="A15" s="88"/>
      <c r="B15" s="56" t="s">
        <v>3</v>
      </c>
      <c r="C15" s="140" t="s">
        <v>1</v>
      </c>
      <c r="D15" s="139">
        <f t="shared" si="4"/>
        <v>84.22823</v>
      </c>
      <c r="E15" s="139">
        <f t="shared" si="4"/>
        <v>83.28168</v>
      </c>
      <c r="F15" s="139">
        <f t="shared" si="4"/>
        <v>79.12704</v>
      </c>
      <c r="G15" s="139">
        <f t="shared" si="4"/>
        <v>73.41895</v>
      </c>
      <c r="H15" s="139">
        <f t="shared" si="4"/>
        <v>68.18458</v>
      </c>
      <c r="I15" s="139">
        <f t="shared" si="4"/>
        <v>64.03094</v>
      </c>
      <c r="J15" s="139">
        <f t="shared" si="4"/>
        <v>57.88398</v>
      </c>
      <c r="K15" s="139">
        <f t="shared" si="4"/>
        <v>51.86232</v>
      </c>
      <c r="L15" s="139">
        <f t="shared" si="4"/>
        <v>47.70342</v>
      </c>
      <c r="M15" s="139">
        <f t="shared" si="4"/>
        <v>44.90544</v>
      </c>
      <c r="N15" s="139">
        <f t="shared" si="4"/>
        <v>45.57478</v>
      </c>
      <c r="O15" s="141"/>
      <c r="P15" s="21"/>
      <c r="Q15" s="21"/>
      <c r="R15" s="21"/>
    </row>
    <row r="16" spans="1:18" s="89" customFormat="1" ht="15">
      <c r="A16" s="88"/>
      <c r="B16" s="56"/>
      <c r="C16" s="140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  <c r="O16" s="141"/>
      <c r="P16" s="21"/>
      <c r="Q16" s="21"/>
      <c r="R16" s="21"/>
    </row>
    <row r="17" spans="2:19" ht="15">
      <c r="B17" s="14" t="s">
        <v>109</v>
      </c>
      <c r="C17" s="138" t="s">
        <v>1</v>
      </c>
      <c r="D17" s="139">
        <v>83.2151676744156</v>
      </c>
      <c r="E17" s="139">
        <v>87.3179412558634</v>
      </c>
      <c r="F17" s="139">
        <v>84.32227467535</v>
      </c>
      <c r="G17" s="139">
        <v>86.3964466452631</v>
      </c>
      <c r="H17" s="138" t="s">
        <v>1</v>
      </c>
      <c r="I17" s="138" t="s">
        <v>1</v>
      </c>
      <c r="J17" s="138" t="s">
        <v>1</v>
      </c>
      <c r="K17" s="139">
        <v>89.7879351726803</v>
      </c>
      <c r="L17" s="139">
        <v>89.7716263710696</v>
      </c>
      <c r="M17" s="139">
        <v>88.5879785198762</v>
      </c>
      <c r="N17" s="138" t="s">
        <v>1</v>
      </c>
      <c r="O17" s="139"/>
      <c r="P17" s="102"/>
      <c r="Q17" s="102"/>
      <c r="R17" s="102"/>
      <c r="S17" s="102"/>
    </row>
    <row r="18" spans="2:20" ht="15">
      <c r="B18" s="56" t="s">
        <v>2</v>
      </c>
      <c r="C18" s="138" t="s">
        <v>1</v>
      </c>
      <c r="D18" s="139">
        <v>87.032991831024</v>
      </c>
      <c r="E18" s="139">
        <v>91.0474032139594</v>
      </c>
      <c r="F18" s="139">
        <v>87.3486194882854</v>
      </c>
      <c r="G18" s="139">
        <v>89.0370626948389</v>
      </c>
      <c r="H18" s="138" t="s">
        <v>1</v>
      </c>
      <c r="I18" s="138" t="s">
        <v>1</v>
      </c>
      <c r="J18" s="138" t="s">
        <v>1</v>
      </c>
      <c r="K18" s="139">
        <v>90.7135202839051</v>
      </c>
      <c r="L18" s="139">
        <v>91.6902221240942</v>
      </c>
      <c r="M18" s="139">
        <v>90.373972995428</v>
      </c>
      <c r="N18" s="138" t="s">
        <v>1</v>
      </c>
      <c r="O18" s="139"/>
      <c r="P18" s="102"/>
      <c r="Q18" s="102"/>
      <c r="R18" s="102"/>
      <c r="S18" s="102"/>
      <c r="T18" s="102"/>
    </row>
    <row r="19" spans="2:20" ht="15">
      <c r="B19" s="56" t="s">
        <v>3</v>
      </c>
      <c r="C19" s="140" t="s">
        <v>1</v>
      </c>
      <c r="D19" s="139">
        <v>79.2887790586492</v>
      </c>
      <c r="E19" s="139">
        <v>83.4775943461489</v>
      </c>
      <c r="F19" s="139">
        <v>81.2020449766006</v>
      </c>
      <c r="G19" s="139">
        <v>83.6704808107022</v>
      </c>
      <c r="H19" s="140" t="s">
        <v>1</v>
      </c>
      <c r="I19" s="140" t="s">
        <v>1</v>
      </c>
      <c r="J19" s="140" t="s">
        <v>1</v>
      </c>
      <c r="K19" s="139">
        <v>88.8278758413353</v>
      </c>
      <c r="L19" s="139">
        <v>87.7794591956613</v>
      </c>
      <c r="M19" s="139">
        <v>86.7316308515237</v>
      </c>
      <c r="N19" s="140" t="s">
        <v>1</v>
      </c>
      <c r="O19" s="139"/>
      <c r="P19" s="102"/>
      <c r="Q19" s="102"/>
      <c r="R19" s="102"/>
      <c r="S19" s="102"/>
      <c r="T19" s="102"/>
    </row>
    <row r="20" spans="2:20" ht="15">
      <c r="B20" s="14" t="s">
        <v>110</v>
      </c>
      <c r="C20" s="138" t="s">
        <v>1</v>
      </c>
      <c r="D20" s="139">
        <v>15.28603</v>
      </c>
      <c r="E20" s="139">
        <v>16.24111</v>
      </c>
      <c r="F20" s="139">
        <v>17.40592</v>
      </c>
      <c r="G20" s="139">
        <v>22.15315</v>
      </c>
      <c r="H20" s="140">
        <v>25.51167</v>
      </c>
      <c r="I20" s="140">
        <v>25.89512</v>
      </c>
      <c r="J20" s="140">
        <v>23.99008</v>
      </c>
      <c r="K20" s="139">
        <v>30.52436</v>
      </c>
      <c r="L20" s="139">
        <v>33.9528</v>
      </c>
      <c r="M20" s="138" t="s">
        <v>1</v>
      </c>
      <c r="N20" s="138" t="s">
        <v>1</v>
      </c>
      <c r="O20" s="139"/>
      <c r="P20" s="102"/>
      <c r="Q20" s="102"/>
      <c r="R20" s="102"/>
      <c r="S20" s="102"/>
      <c r="T20" s="102"/>
    </row>
    <row r="21" spans="2:20" ht="15">
      <c r="B21" s="56" t="s">
        <v>2</v>
      </c>
      <c r="C21" s="138" t="s">
        <v>1</v>
      </c>
      <c r="D21" s="139">
        <v>19.77461</v>
      </c>
      <c r="E21" s="139">
        <v>20.73925</v>
      </c>
      <c r="F21" s="139">
        <v>21.86405</v>
      </c>
      <c r="G21" s="139">
        <v>27.60165</v>
      </c>
      <c r="H21" s="140">
        <v>31.01608</v>
      </c>
      <c r="I21" s="140">
        <v>29.78548</v>
      </c>
      <c r="J21" s="140">
        <v>26.01133</v>
      </c>
      <c r="K21" s="139">
        <v>32.84239</v>
      </c>
      <c r="L21" s="139">
        <v>36.17929</v>
      </c>
      <c r="M21" s="138" t="s">
        <v>1</v>
      </c>
      <c r="N21" s="138" t="s">
        <v>1</v>
      </c>
      <c r="O21" s="139"/>
      <c r="P21" s="102"/>
      <c r="Q21" s="102"/>
      <c r="R21" s="102"/>
      <c r="S21" s="102"/>
      <c r="T21" s="102"/>
    </row>
    <row r="22" spans="2:20" ht="15">
      <c r="B22" s="56" t="s">
        <v>3</v>
      </c>
      <c r="C22" s="140" t="s">
        <v>1</v>
      </c>
      <c r="D22" s="139">
        <v>10.72229</v>
      </c>
      <c r="E22" s="139">
        <v>11.65402</v>
      </c>
      <c r="F22" s="139">
        <v>12.84865</v>
      </c>
      <c r="G22" s="139">
        <v>16.57278</v>
      </c>
      <c r="H22" s="140">
        <v>19.86496</v>
      </c>
      <c r="I22" s="140">
        <v>21.89858</v>
      </c>
      <c r="J22" s="140">
        <v>21.91092</v>
      </c>
      <c r="K22" s="139">
        <v>28.13685</v>
      </c>
      <c r="L22" s="139">
        <v>31.65666</v>
      </c>
      <c r="M22" s="140" t="s">
        <v>1</v>
      </c>
      <c r="N22" s="140" t="s">
        <v>1</v>
      </c>
      <c r="O22" s="139"/>
      <c r="P22" s="102"/>
      <c r="Q22" s="102"/>
      <c r="R22" s="102"/>
      <c r="S22" s="102"/>
      <c r="T22" s="102"/>
    </row>
    <row r="23" spans="2:18" ht="15">
      <c r="B23" s="14" t="s">
        <v>108</v>
      </c>
      <c r="C23" s="138" t="s">
        <v>1</v>
      </c>
      <c r="D23" s="139">
        <v>22.69895</v>
      </c>
      <c r="E23" s="139">
        <v>23.39145</v>
      </c>
      <c r="F23" s="139">
        <v>27.89011</v>
      </c>
      <c r="G23" s="139">
        <v>33.95319</v>
      </c>
      <c r="H23" s="139">
        <v>39.13656</v>
      </c>
      <c r="I23" s="139">
        <v>42.28143</v>
      </c>
      <c r="J23" s="139">
        <v>47.69286</v>
      </c>
      <c r="K23" s="139">
        <v>52.76395</v>
      </c>
      <c r="L23" s="139">
        <v>56.41695</v>
      </c>
      <c r="M23" s="139">
        <v>58.22679</v>
      </c>
      <c r="N23" s="139">
        <v>56.42866</v>
      </c>
      <c r="O23" s="141"/>
      <c r="P23" s="99"/>
      <c r="Q23" s="99"/>
      <c r="R23" s="99"/>
    </row>
    <row r="24" spans="1:18" s="89" customFormat="1" ht="15">
      <c r="A24" s="88"/>
      <c r="B24" s="56" t="s">
        <v>2</v>
      </c>
      <c r="C24" s="138" t="s">
        <v>1</v>
      </c>
      <c r="D24" s="139">
        <v>29.4828</v>
      </c>
      <c r="E24" s="139">
        <v>29.91523</v>
      </c>
      <c r="F24" s="139">
        <v>34.73853</v>
      </c>
      <c r="G24" s="139">
        <v>41.13641</v>
      </c>
      <c r="H24" s="139">
        <v>46.2594</v>
      </c>
      <c r="I24" s="139">
        <v>48.41443</v>
      </c>
      <c r="J24" s="139">
        <v>53.10432</v>
      </c>
      <c r="K24" s="139">
        <v>57.24755</v>
      </c>
      <c r="L24" s="139">
        <v>60.40542</v>
      </c>
      <c r="M24" s="139">
        <v>61.25509</v>
      </c>
      <c r="N24" s="139">
        <v>58.3633</v>
      </c>
      <c r="O24" s="141"/>
      <c r="P24" s="21"/>
      <c r="Q24" s="21"/>
      <c r="R24" s="21"/>
    </row>
    <row r="25" spans="1:18" s="89" customFormat="1" ht="15">
      <c r="A25" s="88"/>
      <c r="B25" s="56" t="s">
        <v>3</v>
      </c>
      <c r="C25" s="140" t="s">
        <v>1</v>
      </c>
      <c r="D25" s="139">
        <v>15.77177</v>
      </c>
      <c r="E25" s="139">
        <v>16.71832</v>
      </c>
      <c r="F25" s="139">
        <v>20.87296</v>
      </c>
      <c r="G25" s="139">
        <v>26.58105</v>
      </c>
      <c r="H25" s="139">
        <v>31.81542</v>
      </c>
      <c r="I25" s="139">
        <v>35.96906</v>
      </c>
      <c r="J25" s="139">
        <v>42.11602</v>
      </c>
      <c r="K25" s="139">
        <v>48.13768</v>
      </c>
      <c r="L25" s="139">
        <v>52.29658</v>
      </c>
      <c r="M25" s="139">
        <v>55.09456</v>
      </c>
      <c r="N25" s="139">
        <v>54.42522</v>
      </c>
      <c r="O25" s="141"/>
      <c r="P25" s="21"/>
      <c r="Q25" s="21"/>
      <c r="R25" s="21"/>
    </row>
    <row r="26" spans="2:14" ht="15">
      <c r="B26" s="14"/>
      <c r="C26" s="142"/>
      <c r="D26" s="142"/>
      <c r="E26" s="142"/>
      <c r="F26" s="142"/>
      <c r="G26" s="143"/>
      <c r="H26" s="142"/>
      <c r="I26" s="142"/>
      <c r="J26" s="142"/>
      <c r="K26" s="179"/>
      <c r="L26" s="103"/>
      <c r="M26" s="103"/>
      <c r="N26" s="104"/>
    </row>
    <row r="27" spans="1:42" s="9" customFormat="1" ht="15">
      <c r="A27" s="363"/>
      <c r="B27" s="363"/>
      <c r="C27" s="8">
        <v>2001</v>
      </c>
      <c r="D27" s="8">
        <v>2005</v>
      </c>
      <c r="E27" s="8">
        <v>2009</v>
      </c>
      <c r="F27" s="29"/>
      <c r="G27" s="29"/>
      <c r="H27" s="29"/>
      <c r="I27" s="29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1:15" ht="15">
      <c r="A28" s="6" t="s">
        <v>24</v>
      </c>
      <c r="B28" s="7" t="s">
        <v>25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44"/>
      <c r="M28" s="144"/>
      <c r="N28" s="144"/>
      <c r="O28" s="144"/>
    </row>
    <row r="29" spans="1:15" ht="30">
      <c r="A29" s="18"/>
      <c r="B29" s="46" t="s">
        <v>107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44"/>
      <c r="M29" s="144"/>
      <c r="N29" s="144"/>
      <c r="O29" s="144"/>
    </row>
    <row r="30" spans="2:15" ht="15">
      <c r="B30" s="14" t="s">
        <v>62</v>
      </c>
      <c r="C30" s="145">
        <v>83000</v>
      </c>
      <c r="D30" s="138" t="s">
        <v>1</v>
      </c>
      <c r="E30" s="145">
        <v>56000</v>
      </c>
      <c r="F30" s="138"/>
      <c r="G30" s="138"/>
      <c r="H30" s="138"/>
      <c r="I30" s="138"/>
      <c r="J30" s="138"/>
      <c r="K30" s="138"/>
      <c r="L30" s="141"/>
      <c r="M30" s="141"/>
      <c r="N30" s="141"/>
      <c r="O30" s="146"/>
    </row>
    <row r="31" spans="2:15" ht="15">
      <c r="B31" s="14" t="s">
        <v>106</v>
      </c>
      <c r="C31" s="145">
        <v>51000</v>
      </c>
      <c r="D31" s="138" t="s">
        <v>1</v>
      </c>
      <c r="E31" s="145">
        <v>35000</v>
      </c>
      <c r="F31" s="138"/>
      <c r="G31" s="138"/>
      <c r="H31" s="138"/>
      <c r="I31" s="138"/>
      <c r="J31" s="138"/>
      <c r="K31" s="138"/>
      <c r="L31" s="141"/>
      <c r="M31" s="141"/>
      <c r="N31" s="141"/>
      <c r="O31" s="146"/>
    </row>
    <row r="32" spans="2:15" ht="15">
      <c r="B32" s="14" t="s">
        <v>63</v>
      </c>
      <c r="C32" s="138">
        <v>1.2</v>
      </c>
      <c r="D32" s="138">
        <v>0.6</v>
      </c>
      <c r="E32" s="138">
        <v>0.5</v>
      </c>
      <c r="F32" s="138"/>
      <c r="G32" s="138"/>
      <c r="H32" s="138"/>
      <c r="I32" s="138"/>
      <c r="J32" s="138"/>
      <c r="K32" s="141"/>
      <c r="L32" s="141"/>
      <c r="M32" s="141"/>
      <c r="N32" s="146"/>
      <c r="O32" s="144"/>
    </row>
    <row r="33" spans="2:23" ht="15">
      <c r="B33" s="14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53"/>
      <c r="Q33" s="53"/>
      <c r="R33" s="53"/>
      <c r="S33" s="53"/>
      <c r="T33" s="26"/>
      <c r="U33" s="26"/>
      <c r="V33" s="26"/>
      <c r="W33" s="94"/>
    </row>
    <row r="34" spans="1:42" s="9" customFormat="1" ht="15">
      <c r="A34" s="363"/>
      <c r="B34" s="363"/>
      <c r="C34" s="8">
        <v>2004</v>
      </c>
      <c r="D34" s="8">
        <v>2007</v>
      </c>
      <c r="E34" s="8">
        <v>2009</v>
      </c>
      <c r="F34" s="29"/>
      <c r="G34" s="29"/>
      <c r="H34" s="29"/>
      <c r="I34" s="29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15" ht="15">
      <c r="A35" s="45" t="s">
        <v>26</v>
      </c>
      <c r="B35" s="7" t="s">
        <v>27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47"/>
      <c r="M35" s="147"/>
      <c r="N35" s="147"/>
      <c r="O35" s="147"/>
    </row>
    <row r="36" spans="1:15" ht="30">
      <c r="A36" s="18"/>
      <c r="B36" s="42" t="s">
        <v>225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44"/>
      <c r="N36" s="144"/>
      <c r="O36" s="144"/>
    </row>
    <row r="37" spans="1:15" ht="15">
      <c r="A37" s="18"/>
      <c r="B37" s="46" t="s">
        <v>104</v>
      </c>
      <c r="C37" s="132"/>
      <c r="D37" s="132"/>
      <c r="E37" s="132"/>
      <c r="F37" s="148"/>
      <c r="G37" s="148"/>
      <c r="H37" s="148"/>
      <c r="I37" s="148"/>
      <c r="J37" s="148"/>
      <c r="K37" s="149"/>
      <c r="L37" s="148"/>
      <c r="M37" s="149"/>
      <c r="N37" s="148"/>
      <c r="O37" s="149"/>
    </row>
    <row r="38" spans="2:16" s="89" customFormat="1" ht="15">
      <c r="B38" s="131" t="s">
        <v>191</v>
      </c>
      <c r="C38" s="132">
        <f>C42*1000000000/C46</f>
        <v>2768341.413432395</v>
      </c>
      <c r="D38" s="132">
        <f>D42*1000000000/D46</f>
        <v>3544398.7562123965</v>
      </c>
      <c r="E38" s="132">
        <f>E42*1000000000/E46</f>
        <v>3439524.913680855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 s="89" customFormat="1" ht="15">
      <c r="B39" s="56" t="s">
        <v>167</v>
      </c>
      <c r="C39" s="90">
        <f>C43*1000000000/C47</f>
        <v>1458833.126313464</v>
      </c>
      <c r="D39" s="90">
        <f aca="true" t="shared" si="5" ref="C39:D41">D43*1000000000/D47</f>
        <v>1751318.6835624566</v>
      </c>
      <c r="E39" s="90">
        <f>E43*1000000000/E47</f>
        <v>1620081.1438765796</v>
      </c>
      <c r="F39" s="105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 s="89" customFormat="1" ht="15">
      <c r="B40" s="56" t="s">
        <v>168</v>
      </c>
      <c r="C40" s="90">
        <f t="shared" si="5"/>
        <v>5819702.937788134</v>
      </c>
      <c r="D40" s="90">
        <f t="shared" si="5"/>
        <v>7291453.899743796</v>
      </c>
      <c r="E40" s="90">
        <f>E44*1000000000/E48</f>
        <v>12149091.163382506</v>
      </c>
      <c r="F40" s="105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 s="89" customFormat="1" ht="15">
      <c r="B41" s="56" t="s">
        <v>169</v>
      </c>
      <c r="C41" s="90">
        <f t="shared" si="5"/>
        <v>4174711.9335370096</v>
      </c>
      <c r="D41" s="90">
        <f t="shared" si="5"/>
        <v>5377027.008105645</v>
      </c>
      <c r="E41" s="90">
        <f>E45*1000000000/E49</f>
        <v>8697549.864285488</v>
      </c>
      <c r="F41" s="105"/>
      <c r="G41" s="106"/>
      <c r="H41" s="221"/>
      <c r="I41" s="106"/>
      <c r="J41" s="106"/>
      <c r="K41" s="106"/>
      <c r="L41" s="106"/>
      <c r="M41" s="106"/>
      <c r="N41" s="106"/>
      <c r="O41" s="106"/>
      <c r="P41" s="106"/>
    </row>
    <row r="42" spans="2:16" s="89" customFormat="1" ht="15">
      <c r="B42" s="131" t="s">
        <v>211</v>
      </c>
      <c r="C42" s="133">
        <v>18332.572454652323</v>
      </c>
      <c r="D42" s="133">
        <v>25026.551648768364</v>
      </c>
      <c r="E42" s="133">
        <v>26596</v>
      </c>
      <c r="F42" s="105"/>
      <c r="G42" s="105"/>
      <c r="H42" s="105"/>
      <c r="I42" s="106"/>
      <c r="J42" s="106"/>
      <c r="K42" s="106"/>
      <c r="L42" s="106"/>
      <c r="M42" s="106"/>
      <c r="N42" s="106"/>
      <c r="O42" s="106"/>
      <c r="P42" s="106"/>
    </row>
    <row r="43" spans="2:16" s="89" customFormat="1" ht="15">
      <c r="B43" s="56" t="s">
        <v>167</v>
      </c>
      <c r="C43" s="222">
        <v>5596</v>
      </c>
      <c r="D43" s="119">
        <v>7174</v>
      </c>
      <c r="E43" s="223">
        <v>7995</v>
      </c>
      <c r="F43" s="220"/>
      <c r="G43" s="220"/>
      <c r="H43" s="220"/>
      <c r="I43" s="150"/>
      <c r="J43" s="150"/>
      <c r="K43" s="150"/>
      <c r="L43" s="150"/>
      <c r="M43" s="150"/>
      <c r="N43" s="150"/>
      <c r="O43" s="150"/>
      <c r="P43" s="106"/>
    </row>
    <row r="44" spans="2:16" s="89" customFormat="1" ht="15">
      <c r="B44" s="56" t="s">
        <v>168</v>
      </c>
      <c r="C44" s="224">
        <v>5235</v>
      </c>
      <c r="D44" s="224">
        <v>7564</v>
      </c>
      <c r="E44" s="225">
        <v>7123</v>
      </c>
      <c r="F44" s="220"/>
      <c r="G44" s="220"/>
      <c r="H44" s="220"/>
      <c r="I44" s="106"/>
      <c r="J44" s="106"/>
      <c r="K44" s="106"/>
      <c r="L44" s="106"/>
      <c r="M44" s="106"/>
      <c r="N44" s="106"/>
      <c r="O44" s="106"/>
      <c r="P44" s="106"/>
    </row>
    <row r="45" spans="2:16" s="89" customFormat="1" ht="15">
      <c r="B45" s="56" t="s">
        <v>169</v>
      </c>
      <c r="C45" s="119">
        <v>7502</v>
      </c>
      <c r="D45" s="119">
        <v>10289</v>
      </c>
      <c r="E45" s="223">
        <v>11478</v>
      </c>
      <c r="F45" s="220"/>
      <c r="G45" s="220"/>
      <c r="H45" s="220"/>
      <c r="I45" s="150"/>
      <c r="J45" s="150"/>
      <c r="K45" s="150"/>
      <c r="L45" s="150"/>
      <c r="M45" s="150"/>
      <c r="N45" s="150"/>
      <c r="O45" s="150"/>
      <c r="P45" s="106"/>
    </row>
    <row r="46" spans="2:16" s="89" customFormat="1" ht="15">
      <c r="B46" s="131" t="s">
        <v>105</v>
      </c>
      <c r="C46" s="133">
        <v>6622222.376799341</v>
      </c>
      <c r="D46" s="133">
        <v>7060873.612175667</v>
      </c>
      <c r="E46" s="133">
        <v>7732463.252181512</v>
      </c>
      <c r="F46" s="105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 s="89" customFormat="1" ht="15">
      <c r="B47" s="56" t="s">
        <v>167</v>
      </c>
      <c r="C47" s="222">
        <v>3835942.5071058953</v>
      </c>
      <c r="D47" s="222">
        <v>4096341.8407704984</v>
      </c>
      <c r="E47" s="222">
        <v>4934938</v>
      </c>
      <c r="F47" s="105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 s="89" customFormat="1" ht="15">
      <c r="B48" s="56" t="s">
        <v>168</v>
      </c>
      <c r="C48" s="223">
        <v>899530.4495713041</v>
      </c>
      <c r="D48" s="223">
        <v>1037378.8415868309</v>
      </c>
      <c r="E48" s="223">
        <v>586299</v>
      </c>
      <c r="F48" s="105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 s="89" customFormat="1" ht="15">
      <c r="B49" s="56" t="s">
        <v>169</v>
      </c>
      <c r="C49" s="90">
        <v>1797010.2175754094</v>
      </c>
      <c r="D49" s="90">
        <v>1913510.9391285854</v>
      </c>
      <c r="E49" s="90">
        <v>1319682</v>
      </c>
      <c r="F49" s="105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25" s="89" customFormat="1" ht="15">
      <c r="B50" s="14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</row>
    <row r="51" spans="1:42" s="9" customFormat="1" ht="15">
      <c r="A51" s="363"/>
      <c r="B51" s="363"/>
      <c r="C51" s="8">
        <v>2004</v>
      </c>
      <c r="D51" s="8">
        <v>2007</v>
      </c>
      <c r="E51" s="8">
        <v>2009</v>
      </c>
      <c r="F51" s="29"/>
      <c r="G51" s="29"/>
      <c r="H51" s="29"/>
      <c r="I51" s="29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</row>
    <row r="52" spans="1:16" ht="15">
      <c r="A52" s="6" t="s">
        <v>28</v>
      </c>
      <c r="B52" s="7" t="s">
        <v>54</v>
      </c>
      <c r="C52" s="136"/>
      <c r="D52" s="151"/>
      <c r="E52" s="151"/>
      <c r="F52" s="136"/>
      <c r="G52" s="151"/>
      <c r="H52" s="136"/>
      <c r="I52" s="151"/>
      <c r="J52" s="136"/>
      <c r="K52" s="151"/>
      <c r="L52" s="136"/>
      <c r="M52" s="147"/>
      <c r="N52" s="147"/>
      <c r="O52" s="147"/>
      <c r="P52" s="3"/>
    </row>
    <row r="53" spans="1:15" ht="45">
      <c r="A53" s="18"/>
      <c r="B53" s="42" t="s">
        <v>227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</row>
    <row r="54" spans="2:16" ht="15">
      <c r="B54" s="14" t="s">
        <v>57</v>
      </c>
      <c r="C54" s="148">
        <f>C55/C56</f>
        <v>11.35830618892508</v>
      </c>
      <c r="D54" s="148">
        <f>D55/D56</f>
        <v>13.661053305358498</v>
      </c>
      <c r="E54" s="152" t="s">
        <v>1</v>
      </c>
      <c r="F54" s="105" t="s">
        <v>203</v>
      </c>
      <c r="G54" s="153"/>
      <c r="H54" s="153"/>
      <c r="I54" s="153"/>
      <c r="J54" s="153"/>
      <c r="K54" s="153"/>
      <c r="L54" s="153"/>
      <c r="M54" s="154"/>
      <c r="N54" s="154"/>
      <c r="O54" s="154"/>
      <c r="P54" s="21"/>
    </row>
    <row r="55" spans="2:16" s="89" customFormat="1" ht="15">
      <c r="B55" s="14" t="s">
        <v>55</v>
      </c>
      <c r="C55" s="155">
        <v>34.87</v>
      </c>
      <c r="D55" s="153">
        <v>36.91955988871198</v>
      </c>
      <c r="E55" s="155" t="s">
        <v>1</v>
      </c>
      <c r="F55" s="155"/>
      <c r="G55" s="153"/>
      <c r="H55" s="153"/>
      <c r="I55" s="153"/>
      <c r="J55" s="153"/>
      <c r="K55" s="153"/>
      <c r="L55" s="153"/>
      <c r="M55" s="154"/>
      <c r="N55" s="154"/>
      <c r="O55" s="154"/>
      <c r="P55" s="21"/>
    </row>
    <row r="56" spans="2:16" s="89" customFormat="1" ht="15">
      <c r="B56" s="14" t="s">
        <v>56</v>
      </c>
      <c r="C56" s="155">
        <v>3.07</v>
      </c>
      <c r="D56" s="153">
        <v>2.7025412362771775</v>
      </c>
      <c r="E56" s="155" t="s">
        <v>1</v>
      </c>
      <c r="F56" s="155"/>
      <c r="G56" s="153"/>
      <c r="H56" s="153"/>
      <c r="I56" s="153"/>
      <c r="J56" s="153"/>
      <c r="K56" s="153"/>
      <c r="L56" s="153"/>
      <c r="M56" s="154"/>
      <c r="N56" s="154"/>
      <c r="O56" s="154"/>
      <c r="P56" s="21"/>
    </row>
    <row r="57" spans="2:25" s="89" customFormat="1" ht="15">
      <c r="B57" s="14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33"/>
      <c r="Q57" s="33"/>
      <c r="R57" s="33"/>
      <c r="S57" s="33"/>
      <c r="T57" s="33"/>
      <c r="U57" s="33"/>
      <c r="V57" s="21"/>
      <c r="W57" s="21"/>
      <c r="X57" s="21"/>
      <c r="Y57" s="21"/>
    </row>
    <row r="58" spans="1:51" s="9" customFormat="1" ht="15">
      <c r="A58" s="363"/>
      <c r="B58" s="363"/>
      <c r="C58" s="8">
        <v>1998</v>
      </c>
      <c r="D58" s="8">
        <v>1999</v>
      </c>
      <c r="E58" s="8">
        <v>2000</v>
      </c>
      <c r="F58" s="8">
        <v>2001</v>
      </c>
      <c r="G58" s="8">
        <v>2002</v>
      </c>
      <c r="H58" s="8">
        <v>2003</v>
      </c>
      <c r="I58" s="8">
        <v>2004</v>
      </c>
      <c r="J58" s="8">
        <v>2005</v>
      </c>
      <c r="K58" s="8">
        <v>2006</v>
      </c>
      <c r="L58" s="8">
        <v>2007</v>
      </c>
      <c r="M58" s="8">
        <v>2008</v>
      </c>
      <c r="N58" s="8">
        <v>2009</v>
      </c>
      <c r="O58" s="8">
        <v>2010</v>
      </c>
      <c r="P58" s="29"/>
      <c r="Q58" s="29"/>
      <c r="R58" s="29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</row>
    <row r="59" spans="1:24" s="89" customFormat="1" ht="15">
      <c r="A59" s="6" t="s">
        <v>29</v>
      </c>
      <c r="B59" s="7" t="s">
        <v>48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35"/>
      <c r="Q59" s="35"/>
      <c r="R59" s="35"/>
      <c r="S59" s="35"/>
      <c r="T59" s="35"/>
      <c r="U59" s="23"/>
      <c r="V59" s="23"/>
      <c r="W59" s="23"/>
      <c r="X59" s="23"/>
    </row>
    <row r="60" spans="1:24" s="89" customFormat="1" ht="30">
      <c r="A60" s="18"/>
      <c r="B60" s="46" t="s">
        <v>212</v>
      </c>
      <c r="C60" s="156"/>
      <c r="D60" s="156"/>
      <c r="E60" s="156"/>
      <c r="F60" s="156"/>
      <c r="G60" s="156"/>
      <c r="H60" s="156"/>
      <c r="I60" s="156"/>
      <c r="J60" s="157"/>
      <c r="K60" s="156"/>
      <c r="L60" s="157"/>
      <c r="M60" s="156"/>
      <c r="N60" s="157"/>
      <c r="O60" s="157"/>
      <c r="P60" s="35"/>
      <c r="Q60" s="100"/>
      <c r="R60" s="35"/>
      <c r="S60" s="100"/>
      <c r="T60" s="35"/>
      <c r="U60" s="23"/>
      <c r="V60" s="23"/>
      <c r="W60" s="23"/>
      <c r="X60" s="23"/>
    </row>
    <row r="61" spans="1:15" ht="15">
      <c r="A61" s="18"/>
      <c r="B61" s="46" t="s">
        <v>103</v>
      </c>
      <c r="C61" s="148"/>
      <c r="D61" s="148"/>
      <c r="E61" s="148"/>
      <c r="F61" s="148"/>
      <c r="G61" s="148"/>
      <c r="H61" s="148"/>
      <c r="I61" s="148"/>
      <c r="J61" s="149"/>
      <c r="K61" s="148"/>
      <c r="L61" s="149"/>
      <c r="M61" s="148"/>
      <c r="N61" s="149"/>
      <c r="O61" s="144"/>
    </row>
    <row r="62" spans="1:24" s="89" customFormat="1" ht="15">
      <c r="A62" s="18"/>
      <c r="B62" s="14" t="s">
        <v>58</v>
      </c>
      <c r="C62" s="148">
        <v>80.198</v>
      </c>
      <c r="D62" s="148">
        <v>83.432</v>
      </c>
      <c r="E62" s="148">
        <v>82.772</v>
      </c>
      <c r="F62" s="148">
        <v>82.674</v>
      </c>
      <c r="G62" s="148">
        <v>82.756</v>
      </c>
      <c r="H62" s="148">
        <v>83.606</v>
      </c>
      <c r="I62" s="148">
        <v>86.887</v>
      </c>
      <c r="J62" s="149">
        <v>92.404</v>
      </c>
      <c r="K62" s="148">
        <v>98.08</v>
      </c>
      <c r="L62" s="149">
        <v>105.601</v>
      </c>
      <c r="M62" s="148">
        <v>131.999</v>
      </c>
      <c r="N62" s="149">
        <v>131.124</v>
      </c>
      <c r="O62" s="149">
        <v>136.365</v>
      </c>
      <c r="P62" s="35"/>
      <c r="Q62" s="100"/>
      <c r="R62" s="35"/>
      <c r="S62" s="100"/>
      <c r="T62" s="35"/>
      <c r="U62" s="23"/>
      <c r="V62" s="23"/>
      <c r="W62" s="23"/>
      <c r="X62" s="23"/>
    </row>
    <row r="63" spans="1:24" s="89" customFormat="1" ht="15">
      <c r="A63" s="18"/>
      <c r="B63" s="14" t="s">
        <v>61</v>
      </c>
      <c r="C63" s="148">
        <v>14.781</v>
      </c>
      <c r="D63" s="148">
        <v>4.032</v>
      </c>
      <c r="E63" s="148">
        <v>-0.791</v>
      </c>
      <c r="F63" s="148">
        <v>-0.118</v>
      </c>
      <c r="G63" s="148">
        <v>0.098</v>
      </c>
      <c r="H63" s="148">
        <v>1.027</v>
      </c>
      <c r="I63" s="148">
        <v>3.925</v>
      </c>
      <c r="J63" s="149">
        <v>6.349</v>
      </c>
      <c r="K63" s="148">
        <v>6.143</v>
      </c>
      <c r="L63" s="149">
        <v>7.668</v>
      </c>
      <c r="M63" s="148">
        <v>24.997</v>
      </c>
      <c r="N63" s="149">
        <v>-0.663</v>
      </c>
      <c r="O63" s="149">
        <v>3.997</v>
      </c>
      <c r="P63" s="82"/>
      <c r="Q63" s="100"/>
      <c r="R63" s="35"/>
      <c r="S63" s="100"/>
      <c r="T63" s="35"/>
      <c r="U63" s="23"/>
      <c r="V63" s="23"/>
      <c r="W63" s="23"/>
      <c r="X63" s="23"/>
    </row>
    <row r="64" spans="1:24" s="89" customFormat="1" ht="15">
      <c r="A64" s="18"/>
      <c r="B64" s="14" t="s">
        <v>59</v>
      </c>
      <c r="C64" s="148">
        <v>83.8</v>
      </c>
      <c r="D64" s="148">
        <v>83.346</v>
      </c>
      <c r="E64" s="148">
        <v>82.676</v>
      </c>
      <c r="F64" s="148">
        <v>82.324</v>
      </c>
      <c r="G64" s="148">
        <v>83.499</v>
      </c>
      <c r="H64" s="148">
        <v>83.464</v>
      </c>
      <c r="I64" s="148">
        <v>87.858</v>
      </c>
      <c r="J64" s="149">
        <v>95.248</v>
      </c>
      <c r="K64" s="148">
        <v>99.249</v>
      </c>
      <c r="L64" s="149">
        <v>113.096</v>
      </c>
      <c r="M64" s="148">
        <v>127.256</v>
      </c>
      <c r="N64" s="149">
        <v>134.032</v>
      </c>
      <c r="O64" s="149">
        <v>138.245</v>
      </c>
      <c r="P64" s="35"/>
      <c r="Q64" s="100"/>
      <c r="R64" s="35"/>
      <c r="S64" s="100"/>
      <c r="T64" s="35"/>
      <c r="U64" s="23"/>
      <c r="V64" s="23"/>
      <c r="W64" s="23"/>
      <c r="X64" s="23"/>
    </row>
    <row r="65" spans="1:24" s="89" customFormat="1" ht="15">
      <c r="A65" s="18"/>
      <c r="B65" s="14" t="s">
        <v>60</v>
      </c>
      <c r="C65" s="148">
        <v>13.277</v>
      </c>
      <c r="D65" s="148">
        <v>-0.543</v>
      </c>
      <c r="E65" s="148">
        <v>-0.803</v>
      </c>
      <c r="F65" s="148">
        <v>-0.426</v>
      </c>
      <c r="G65" s="148">
        <v>1.427</v>
      </c>
      <c r="H65" s="148">
        <v>-0.042</v>
      </c>
      <c r="I65" s="148">
        <v>5.265</v>
      </c>
      <c r="J65" s="149">
        <v>8.411</v>
      </c>
      <c r="K65" s="148">
        <v>4.201</v>
      </c>
      <c r="L65" s="149">
        <v>13.952</v>
      </c>
      <c r="M65" s="148">
        <v>12.52</v>
      </c>
      <c r="N65" s="149">
        <v>5.325</v>
      </c>
      <c r="O65" s="149">
        <v>3.143</v>
      </c>
      <c r="P65" s="35"/>
      <c r="Q65" s="100"/>
      <c r="R65" s="35"/>
      <c r="S65" s="100"/>
      <c r="T65" s="35"/>
      <c r="U65" s="23"/>
      <c r="V65" s="23"/>
      <c r="W65" s="23"/>
      <c r="X65" s="23"/>
    </row>
    <row r="66" spans="1:24" s="89" customFormat="1" ht="15">
      <c r="A66" s="18"/>
      <c r="B66" s="54"/>
      <c r="C66" s="156"/>
      <c r="D66" s="156"/>
      <c r="E66" s="156"/>
      <c r="F66" s="156"/>
      <c r="G66" s="156"/>
      <c r="H66" s="156"/>
      <c r="I66" s="156"/>
      <c r="J66" s="157"/>
      <c r="K66" s="156"/>
      <c r="L66" s="157"/>
      <c r="M66" s="156"/>
      <c r="N66" s="157"/>
      <c r="O66" s="157"/>
      <c r="P66" s="35"/>
      <c r="Q66" s="100"/>
      <c r="R66" s="35"/>
      <c r="S66" s="100"/>
      <c r="T66" s="35"/>
      <c r="U66" s="23"/>
      <c r="V66" s="23"/>
      <c r="W66" s="23"/>
      <c r="X66" s="23"/>
    </row>
    <row r="67" spans="1:41" s="9" customFormat="1" ht="15">
      <c r="A67" s="363"/>
      <c r="B67" s="363"/>
      <c r="C67" s="8">
        <v>2004</v>
      </c>
      <c r="D67" s="8">
        <v>2007</v>
      </c>
      <c r="E67" s="8">
        <v>2009</v>
      </c>
      <c r="F67" s="8"/>
      <c r="G67" s="8">
        <v>1998</v>
      </c>
      <c r="H67" s="8">
        <v>2008</v>
      </c>
      <c r="I67" s="157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</row>
    <row r="68" spans="1:36" s="89" customFormat="1" ht="15">
      <c r="A68" s="6" t="s">
        <v>30</v>
      </c>
      <c r="B68" s="7" t="s">
        <v>64</v>
      </c>
      <c r="C68" s="156"/>
      <c r="D68" s="156"/>
      <c r="E68" s="156"/>
      <c r="F68" s="156"/>
      <c r="G68" s="156"/>
      <c r="H68" s="156"/>
      <c r="I68" s="157"/>
      <c r="J68" s="156"/>
      <c r="K68" s="156"/>
      <c r="L68" s="158"/>
      <c r="M68" s="158"/>
      <c r="N68" s="158"/>
      <c r="O68" s="15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</row>
    <row r="69" spans="2:36" s="89" customFormat="1" ht="30">
      <c r="B69" s="46" t="s">
        <v>192</v>
      </c>
      <c r="C69" s="156"/>
      <c r="D69" s="156"/>
      <c r="E69" s="156"/>
      <c r="F69" s="156"/>
      <c r="G69" s="156"/>
      <c r="H69" s="156"/>
      <c r="I69" s="157"/>
      <c r="J69" s="156"/>
      <c r="K69" s="156"/>
      <c r="L69" s="158"/>
      <c r="M69" s="158"/>
      <c r="N69" s="158"/>
      <c r="O69" s="15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</row>
    <row r="70" spans="2:36" s="89" customFormat="1" ht="15" customHeight="1">
      <c r="B70" s="46" t="s">
        <v>117</v>
      </c>
      <c r="C70" s="156"/>
      <c r="D70" s="156"/>
      <c r="E70" s="156"/>
      <c r="F70" s="156"/>
      <c r="G70" s="156"/>
      <c r="H70" s="156"/>
      <c r="I70" s="157"/>
      <c r="J70" s="156"/>
      <c r="K70" s="156"/>
      <c r="L70" s="158"/>
      <c r="M70" s="158"/>
      <c r="N70" s="158"/>
      <c r="O70" s="15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</row>
    <row r="71" spans="1:15" s="89" customFormat="1" ht="15">
      <c r="A71" s="18"/>
      <c r="B71" s="30" t="s">
        <v>6</v>
      </c>
      <c r="C71" s="159">
        <v>6622222.376799341</v>
      </c>
      <c r="D71" s="159">
        <v>7060873.612175667</v>
      </c>
      <c r="E71" s="159">
        <v>7732463.252181512</v>
      </c>
      <c r="F71" s="160"/>
      <c r="G71" s="161">
        <v>4773488</v>
      </c>
      <c r="H71" s="161">
        <v>6841272</v>
      </c>
      <c r="I71" s="105"/>
      <c r="J71" s="155"/>
      <c r="K71" s="162"/>
      <c r="L71" s="163"/>
      <c r="M71" s="163"/>
      <c r="N71" s="163"/>
      <c r="O71" s="163"/>
    </row>
    <row r="72" spans="2:15" s="89" customFormat="1" ht="15">
      <c r="B72" s="48" t="s">
        <v>167</v>
      </c>
      <c r="C72" s="74">
        <v>57.92530496325444</v>
      </c>
      <c r="D72" s="74">
        <v>58.01466030643611</v>
      </c>
      <c r="E72" s="164">
        <v>58.03856363550817</v>
      </c>
      <c r="F72" s="164"/>
      <c r="G72" s="152">
        <v>75.5718669450934</v>
      </c>
      <c r="H72" s="139">
        <v>72.1348018321739</v>
      </c>
      <c r="I72" s="157"/>
      <c r="J72" s="152"/>
      <c r="K72" s="148"/>
      <c r="L72" s="165"/>
      <c r="M72" s="165"/>
      <c r="N72" s="165"/>
      <c r="O72" s="165"/>
    </row>
    <row r="73" spans="2:15" s="89" customFormat="1" ht="15">
      <c r="B73" s="48" t="s">
        <v>168</v>
      </c>
      <c r="C73" s="166">
        <v>13.583513183168973</v>
      </c>
      <c r="D73" s="166">
        <v>14.691933301255954</v>
      </c>
      <c r="E73" s="107">
        <v>15.623503160002045</v>
      </c>
      <c r="F73" s="107"/>
      <c r="G73" s="155">
        <v>4.235183999624593</v>
      </c>
      <c r="H73" s="102">
        <v>8.57002908231101</v>
      </c>
      <c r="I73" s="100"/>
      <c r="J73" s="155"/>
      <c r="K73" s="153"/>
      <c r="L73" s="154"/>
      <c r="M73" s="154"/>
      <c r="N73" s="154"/>
      <c r="O73" s="154"/>
    </row>
    <row r="74" spans="2:15" s="89" customFormat="1" ht="15">
      <c r="B74" s="48" t="s">
        <v>169</v>
      </c>
      <c r="C74" s="74">
        <v>27.136059699099714</v>
      </c>
      <c r="D74" s="74">
        <v>27.10020096987652</v>
      </c>
      <c r="E74" s="164">
        <v>26.331959094825034</v>
      </c>
      <c r="F74" s="164"/>
      <c r="G74" s="152">
        <v>18.3051680448343</v>
      </c>
      <c r="H74" s="139">
        <v>19.290009226354396</v>
      </c>
      <c r="I74" s="157"/>
      <c r="J74" s="152"/>
      <c r="K74" s="148"/>
      <c r="L74" s="165"/>
      <c r="M74" s="165"/>
      <c r="N74" s="165"/>
      <c r="O74" s="165"/>
    </row>
    <row r="75" spans="2:17" s="112" customFormat="1" ht="15">
      <c r="B75" s="14" t="s">
        <v>202</v>
      </c>
      <c r="C75" s="166">
        <v>1.3551221544748666</v>
      </c>
      <c r="D75" s="166">
        <v>0.19320542243058011</v>
      </c>
      <c r="E75" s="155">
        <v>0.0059741096648726925</v>
      </c>
      <c r="F75" s="167"/>
      <c r="G75" s="155">
        <v>1.8877810104477062</v>
      </c>
      <c r="H75" s="155">
        <v>0.005159859160694093</v>
      </c>
      <c r="I75" s="155"/>
      <c r="J75" s="155"/>
      <c r="K75" s="155"/>
      <c r="L75" s="155"/>
      <c r="M75" s="153"/>
      <c r="N75" s="154"/>
      <c r="O75" s="154"/>
      <c r="P75" s="21"/>
      <c r="Q75" s="21"/>
    </row>
    <row r="76" spans="2:15" s="89" customFormat="1" ht="15">
      <c r="B76" s="30" t="s">
        <v>2</v>
      </c>
      <c r="C76" s="114">
        <v>3339062.727384594</v>
      </c>
      <c r="D76" s="114">
        <v>3612263.6357606626</v>
      </c>
      <c r="E76" s="168">
        <v>3892587.9783388013</v>
      </c>
      <c r="F76" s="164"/>
      <c r="G76" s="169">
        <v>2330301</v>
      </c>
      <c r="H76" s="150">
        <v>3345926</v>
      </c>
      <c r="I76" s="157"/>
      <c r="J76" s="152"/>
      <c r="K76" s="148"/>
      <c r="L76" s="165"/>
      <c r="M76" s="165"/>
      <c r="N76" s="165"/>
      <c r="O76" s="165"/>
    </row>
    <row r="77" spans="2:15" s="89" customFormat="1" ht="15">
      <c r="B77" s="48" t="s">
        <v>167</v>
      </c>
      <c r="C77" s="166">
        <v>58.65894911410552</v>
      </c>
      <c r="D77" s="166">
        <v>56.673986930632715</v>
      </c>
      <c r="E77" s="107">
        <v>57.97213323318772</v>
      </c>
      <c r="F77" s="107"/>
      <c r="G77" s="155">
        <v>69.04125261071424</v>
      </c>
      <c r="H77" s="102">
        <v>69.16913284991958</v>
      </c>
      <c r="I77" s="100"/>
      <c r="J77" s="155"/>
      <c r="K77" s="153"/>
      <c r="L77" s="154"/>
      <c r="M77" s="154"/>
      <c r="N77" s="154"/>
      <c r="O77" s="154"/>
    </row>
    <row r="78" spans="2:15" s="89" customFormat="1" ht="15">
      <c r="B78" s="48" t="s">
        <v>168</v>
      </c>
      <c r="C78" s="74">
        <v>12.737444720271421</v>
      </c>
      <c r="D78" s="74">
        <v>15.125861952711633</v>
      </c>
      <c r="E78" s="164">
        <v>15.208187340529806</v>
      </c>
      <c r="F78" s="164"/>
      <c r="G78" s="152">
        <v>5.034585660822358</v>
      </c>
      <c r="H78" s="139">
        <v>8.108607303329482</v>
      </c>
      <c r="I78" s="157"/>
      <c r="J78" s="152"/>
      <c r="K78" s="148"/>
      <c r="L78" s="165"/>
      <c r="M78" s="165"/>
      <c r="N78" s="165"/>
      <c r="O78" s="165"/>
    </row>
    <row r="79" spans="2:15" s="89" customFormat="1" ht="15">
      <c r="B79" s="48" t="s">
        <v>169</v>
      </c>
      <c r="C79" s="166">
        <v>27.674642102228848</v>
      </c>
      <c r="D79" s="166">
        <v>28.041359672987365</v>
      </c>
      <c r="E79" s="107">
        <v>26.807812107237787</v>
      </c>
      <c r="F79" s="107"/>
      <c r="G79" s="155">
        <v>23.39187083557017</v>
      </c>
      <c r="H79" s="102">
        <v>22.71520649291108</v>
      </c>
      <c r="I79" s="100"/>
      <c r="J79" s="155"/>
      <c r="K79" s="153"/>
      <c r="L79" s="154"/>
      <c r="M79" s="154"/>
      <c r="N79" s="154"/>
      <c r="O79" s="154"/>
    </row>
    <row r="80" spans="2:17" s="112" customFormat="1" ht="15">
      <c r="B80" s="14" t="s">
        <v>202</v>
      </c>
      <c r="C80" s="74">
        <v>0.9289640633944062</v>
      </c>
      <c r="D80" s="74">
        <v>0.15879144366834694</v>
      </c>
      <c r="E80" s="152">
        <v>0.011867319044602424</v>
      </c>
      <c r="F80" s="170"/>
      <c r="G80" s="152">
        <v>2.5322908928932355</v>
      </c>
      <c r="H80" s="152">
        <v>0.007053353839863763</v>
      </c>
      <c r="I80" s="152"/>
      <c r="J80" s="152"/>
      <c r="K80" s="152"/>
      <c r="L80" s="152"/>
      <c r="M80" s="148"/>
      <c r="N80" s="165"/>
      <c r="O80" s="165"/>
      <c r="P80" s="21"/>
      <c r="Q80" s="21"/>
    </row>
    <row r="81" spans="2:14" s="89" customFormat="1" ht="15">
      <c r="B81" s="30" t="s">
        <v>3</v>
      </c>
      <c r="C81" s="159">
        <v>3283159.649414591</v>
      </c>
      <c r="D81" s="159">
        <v>3448609.976414954</v>
      </c>
      <c r="E81" s="115">
        <v>3839875.273842664</v>
      </c>
      <c r="F81" s="107"/>
      <c r="G81" s="161">
        <v>2443187</v>
      </c>
      <c r="H81" s="106">
        <v>3495346</v>
      </c>
      <c r="I81" s="100"/>
      <c r="J81" s="155"/>
      <c r="K81" s="153"/>
      <c r="L81" s="154"/>
      <c r="M81" s="154"/>
      <c r="N81" s="154"/>
    </row>
    <row r="82" spans="1:15" s="89" customFormat="1" ht="15">
      <c r="A82" s="18"/>
      <c r="B82" s="48" t="s">
        <v>167</v>
      </c>
      <c r="C82" s="74">
        <v>57.17916889286871</v>
      </c>
      <c r="D82" s="74">
        <v>59.41895528788391</v>
      </c>
      <c r="E82" s="164">
        <v>58.10590597530566</v>
      </c>
      <c r="F82" s="164"/>
      <c r="G82" s="152">
        <v>81.80073813424842</v>
      </c>
      <c r="H82" s="139">
        <v>74.97369359142128</v>
      </c>
      <c r="I82" s="157"/>
      <c r="J82" s="152"/>
      <c r="K82" s="171"/>
      <c r="L82" s="172"/>
      <c r="M82" s="172"/>
      <c r="N82" s="172"/>
      <c r="O82" s="172"/>
    </row>
    <row r="83" spans="2:15" s="89" customFormat="1" ht="15">
      <c r="B83" s="48" t="s">
        <v>168</v>
      </c>
      <c r="C83" s="166">
        <v>14.44398783897258</v>
      </c>
      <c r="D83" s="166">
        <v>14.237412581636432</v>
      </c>
      <c r="E83" s="107">
        <v>16.044520315716532</v>
      </c>
      <c r="F83" s="107"/>
      <c r="G83" s="155">
        <v>3.4727182160022956</v>
      </c>
      <c r="H83" s="102">
        <v>9.011725877781485</v>
      </c>
      <c r="I83" s="100"/>
      <c r="J83" s="155"/>
      <c r="K83" s="153"/>
      <c r="L83" s="154"/>
      <c r="M83" s="154"/>
      <c r="N83" s="154"/>
      <c r="O83" s="154"/>
    </row>
    <row r="84" spans="2:15" s="89" customFormat="1" ht="15">
      <c r="B84" s="48" t="s">
        <v>169</v>
      </c>
      <c r="C84" s="74">
        <v>26.588306735508617</v>
      </c>
      <c r="D84" s="74">
        <v>26.11437961519251</v>
      </c>
      <c r="E84" s="164">
        <v>25.849573708979115</v>
      </c>
      <c r="F84" s="164"/>
      <c r="G84" s="152">
        <v>13.453493326544386</v>
      </c>
      <c r="H84" s="139">
        <v>16.011233222690972</v>
      </c>
      <c r="I84" s="157"/>
      <c r="J84" s="152"/>
      <c r="K84" s="148"/>
      <c r="L84" s="165"/>
      <c r="M84" s="165"/>
      <c r="N84" s="165"/>
      <c r="O84" s="165"/>
    </row>
    <row r="85" spans="2:17" s="112" customFormat="1" ht="15">
      <c r="B85" s="14" t="s">
        <v>202</v>
      </c>
      <c r="C85" s="166">
        <v>1.7885365326498894</v>
      </c>
      <c r="D85" s="166">
        <v>0.22925251528678503</v>
      </c>
      <c r="E85" s="155">
        <v>0.0033473081062647303</v>
      </c>
      <c r="F85" s="167"/>
      <c r="G85" s="155">
        <v>1.273050323204896</v>
      </c>
      <c r="H85" s="155">
        <v>0.0033473081062647303</v>
      </c>
      <c r="I85" s="155"/>
      <c r="J85" s="155"/>
      <c r="K85" s="155"/>
      <c r="L85" s="155"/>
      <c r="M85" s="153"/>
      <c r="N85" s="154"/>
      <c r="O85" s="154"/>
      <c r="P85" s="21"/>
      <c r="Q85" s="21"/>
    </row>
    <row r="86" spans="2:15" s="89" customFormat="1" ht="15">
      <c r="B86" s="30" t="s">
        <v>115</v>
      </c>
      <c r="C86" s="114">
        <v>1000840.5845606066</v>
      </c>
      <c r="D86" s="114">
        <v>1285727.8607877127</v>
      </c>
      <c r="E86" s="168">
        <v>1412877.0756654076</v>
      </c>
      <c r="F86" s="164"/>
      <c r="G86" s="169">
        <v>756420</v>
      </c>
      <c r="H86" s="150">
        <v>1225965</v>
      </c>
      <c r="I86" s="157"/>
      <c r="J86" s="152"/>
      <c r="K86" s="148"/>
      <c r="L86" s="165"/>
      <c r="M86" s="165"/>
      <c r="N86" s="165"/>
      <c r="O86" s="165"/>
    </row>
    <row r="87" spans="2:15" s="89" customFormat="1" ht="15">
      <c r="B87" s="48" t="s">
        <v>167</v>
      </c>
      <c r="C87" s="166">
        <v>26.718962893586305</v>
      </c>
      <c r="D87" s="166">
        <v>16.266252690683988</v>
      </c>
      <c r="E87" s="107">
        <v>13.517086776733455</v>
      </c>
      <c r="F87" s="107"/>
      <c r="G87" s="155">
        <v>18.174426905687316</v>
      </c>
      <c r="H87" s="102">
        <v>13.969648399424127</v>
      </c>
      <c r="I87" s="100"/>
      <c r="J87" s="155"/>
      <c r="K87" s="153"/>
      <c r="L87" s="154"/>
      <c r="M87" s="154"/>
      <c r="N87" s="154"/>
      <c r="O87" s="154"/>
    </row>
    <row r="88" spans="2:15" s="89" customFormat="1" ht="15">
      <c r="B88" s="48" t="s">
        <v>168</v>
      </c>
      <c r="C88" s="74">
        <v>12.81716955340275</v>
      </c>
      <c r="D88" s="74">
        <v>14.228653154635088</v>
      </c>
      <c r="E88" s="164">
        <v>18.4478278906929</v>
      </c>
      <c r="F88" s="164"/>
      <c r="G88" s="152">
        <v>16.027471510536476</v>
      </c>
      <c r="H88" s="139">
        <v>25.273396875114706</v>
      </c>
      <c r="I88" s="157"/>
      <c r="J88" s="152"/>
      <c r="K88" s="148"/>
      <c r="L88" s="165"/>
      <c r="M88" s="165"/>
      <c r="N88" s="165"/>
      <c r="O88" s="165"/>
    </row>
    <row r="89" spans="2:15" s="89" customFormat="1" ht="15">
      <c r="B89" s="48" t="s">
        <v>169</v>
      </c>
      <c r="C89" s="166">
        <v>58.8321570234286</v>
      </c>
      <c r="D89" s="166">
        <v>69.35894461957712</v>
      </c>
      <c r="E89" s="107">
        <v>68.03508533257201</v>
      </c>
      <c r="F89" s="107"/>
      <c r="G89" s="155">
        <v>63.21514502525052</v>
      </c>
      <c r="H89" s="102">
        <v>60.73175009074484</v>
      </c>
      <c r="I89" s="100"/>
      <c r="J89" s="155"/>
      <c r="K89" s="153"/>
      <c r="L89" s="154"/>
      <c r="M89" s="154"/>
      <c r="N89" s="154"/>
      <c r="O89" s="154"/>
    </row>
    <row r="90" spans="2:17" s="112" customFormat="1" ht="15">
      <c r="B90" s="14" t="s">
        <v>202</v>
      </c>
      <c r="C90" s="74">
        <v>1.6317105295814547</v>
      </c>
      <c r="D90" s="74">
        <v>0.14614953510246395</v>
      </c>
      <c r="E90" s="164">
        <v>0</v>
      </c>
      <c r="F90" s="170"/>
      <c r="G90" s="152">
        <v>2.582956558525687</v>
      </c>
      <c r="H90" s="152">
        <v>0.025204634716325506</v>
      </c>
      <c r="I90" s="152"/>
      <c r="J90" s="152"/>
      <c r="K90" s="152"/>
      <c r="L90" s="152"/>
      <c r="M90" s="148"/>
      <c r="N90" s="165"/>
      <c r="O90" s="165"/>
      <c r="P90" s="21"/>
      <c r="Q90" s="21"/>
    </row>
    <row r="91" spans="2:15" s="89" customFormat="1" ht="15">
      <c r="B91" s="30" t="s">
        <v>116</v>
      </c>
      <c r="C91" s="159">
        <v>5621381.792238751</v>
      </c>
      <c r="D91" s="159">
        <v>5775145.751387947</v>
      </c>
      <c r="E91" s="115">
        <v>6319586.17651616</v>
      </c>
      <c r="F91" s="107"/>
      <c r="G91" s="161">
        <v>4017068</v>
      </c>
      <c r="H91" s="106">
        <v>5615307</v>
      </c>
      <c r="I91" s="100"/>
      <c r="J91" s="155"/>
      <c r="K91" s="153"/>
      <c r="L91" s="154"/>
      <c r="M91" s="154"/>
      <c r="N91" s="154"/>
      <c r="O91" s="154"/>
    </row>
    <row r="92" spans="2:15" s="89" customFormat="1" ht="15">
      <c r="B92" s="48" t="s">
        <v>167</v>
      </c>
      <c r="C92" s="74">
        <v>63.48133634367503</v>
      </c>
      <c r="D92" s="74">
        <v>67.30916006900824</v>
      </c>
      <c r="E92" s="164">
        <v>67.99228089982562</v>
      </c>
      <c r="F92" s="164"/>
      <c r="G92" s="152">
        <v>86.37989200083244</v>
      </c>
      <c r="H92" s="139">
        <v>84.83374105814696</v>
      </c>
      <c r="I92" s="157"/>
      <c r="J92" s="152"/>
      <c r="K92" s="148"/>
      <c r="L92" s="165"/>
      <c r="M92" s="165"/>
      <c r="N92" s="165"/>
      <c r="O92" s="173"/>
    </row>
    <row r="93" spans="1:15" s="89" customFormat="1" ht="15">
      <c r="A93" s="18"/>
      <c r="B93" s="48" t="s">
        <v>168</v>
      </c>
      <c r="C93" s="166">
        <v>13.719954334959823</v>
      </c>
      <c r="D93" s="166">
        <v>14.795073934843828</v>
      </c>
      <c r="E93" s="107">
        <v>14.99206566476576</v>
      </c>
      <c r="F93" s="107"/>
      <c r="G93" s="155">
        <v>2.0146783674062774</v>
      </c>
      <c r="H93" s="102">
        <v>4.923257089950736</v>
      </c>
      <c r="I93" s="100"/>
      <c r="J93" s="155"/>
      <c r="K93" s="162"/>
      <c r="L93" s="163"/>
      <c r="M93" s="163"/>
      <c r="N93" s="163"/>
      <c r="O93" s="163"/>
    </row>
    <row r="94" spans="2:15" s="89" customFormat="1" ht="15">
      <c r="B94" s="48" t="s">
        <v>169</v>
      </c>
      <c r="C94" s="74">
        <v>21.492831441917204</v>
      </c>
      <c r="D94" s="74">
        <v>17.692084463163553</v>
      </c>
      <c r="E94" s="164">
        <v>17.008343687245173</v>
      </c>
      <c r="F94" s="164"/>
      <c r="G94" s="152">
        <v>9.848551231893511</v>
      </c>
      <c r="H94" s="139">
        <v>10.242218279427998</v>
      </c>
      <c r="I94" s="157"/>
      <c r="J94" s="152"/>
      <c r="K94" s="148"/>
      <c r="L94" s="165"/>
      <c r="M94" s="165"/>
      <c r="N94" s="165"/>
      <c r="O94" s="165"/>
    </row>
    <row r="95" spans="2:17" s="112" customFormat="1" ht="15">
      <c r="B95" s="14" t="s">
        <v>202</v>
      </c>
      <c r="C95" s="166">
        <v>1.3058778794450931</v>
      </c>
      <c r="D95" s="166">
        <v>0.2036815329836874</v>
      </c>
      <c r="E95" s="107">
        <v>0.007309748163541381</v>
      </c>
      <c r="F95" s="167"/>
      <c r="G95" s="155">
        <v>1.7568783998677642</v>
      </c>
      <c r="H95" s="155">
        <v>0.0007835724743099531</v>
      </c>
      <c r="I95" s="155"/>
      <c r="J95" s="155"/>
      <c r="K95" s="155"/>
      <c r="L95" s="155"/>
      <c r="M95" s="153"/>
      <c r="N95" s="154"/>
      <c r="O95" s="154"/>
      <c r="P95" s="21"/>
      <c r="Q95" s="21"/>
    </row>
    <row r="96" spans="2:16" s="89" customFormat="1" ht="15">
      <c r="B96" s="58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3"/>
      <c r="N96" s="154"/>
      <c r="O96" s="154"/>
      <c r="P96" s="21"/>
    </row>
    <row r="97" spans="1:51" s="9" customFormat="1" ht="15">
      <c r="A97" s="363"/>
      <c r="B97" s="363"/>
      <c r="C97" s="8">
        <v>1998</v>
      </c>
      <c r="D97" s="8">
        <v>1999</v>
      </c>
      <c r="E97" s="8">
        <v>2000</v>
      </c>
      <c r="F97" s="8">
        <v>2001</v>
      </c>
      <c r="G97" s="8">
        <v>2002</v>
      </c>
      <c r="H97" s="8">
        <v>2003</v>
      </c>
      <c r="I97" s="8">
        <v>2004</v>
      </c>
      <c r="J97" s="8">
        <v>2005</v>
      </c>
      <c r="K97" s="8">
        <v>2006</v>
      </c>
      <c r="L97" s="8">
        <v>2007</v>
      </c>
      <c r="M97" s="8">
        <v>2008</v>
      </c>
      <c r="N97" s="8">
        <v>2009</v>
      </c>
      <c r="O97" s="29"/>
      <c r="P97" s="29"/>
      <c r="Q97" s="29"/>
      <c r="R97" s="29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</row>
    <row r="98" spans="1:46" s="89" customFormat="1" ht="15">
      <c r="A98" s="6" t="s">
        <v>31</v>
      </c>
      <c r="B98" s="7" t="s">
        <v>65</v>
      </c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35"/>
      <c r="Q98" s="35"/>
      <c r="R98" s="35"/>
      <c r="S98" s="35"/>
      <c r="T98" s="35"/>
      <c r="U98" s="23"/>
      <c r="V98" s="23"/>
      <c r="W98" s="23"/>
      <c r="X98" s="23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</row>
    <row r="99" spans="1:24" s="89" customFormat="1" ht="45">
      <c r="A99" s="18"/>
      <c r="B99" s="46" t="s">
        <v>215</v>
      </c>
      <c r="C99" s="156"/>
      <c r="D99" s="156"/>
      <c r="E99" s="156"/>
      <c r="F99" s="156"/>
      <c r="G99" s="156"/>
      <c r="H99" s="156"/>
      <c r="I99" s="156"/>
      <c r="J99" s="157"/>
      <c r="K99" s="156"/>
      <c r="L99" s="157"/>
      <c r="M99" s="156"/>
      <c r="N99" s="157"/>
      <c r="O99" s="157"/>
      <c r="P99" s="35"/>
      <c r="Q99" s="100"/>
      <c r="R99" s="35"/>
      <c r="S99" s="100"/>
      <c r="T99" s="35"/>
      <c r="U99" s="23"/>
      <c r="V99" s="23"/>
      <c r="W99" s="23"/>
      <c r="X99" s="23"/>
    </row>
    <row r="100" spans="1:24" s="89" customFormat="1" ht="15">
      <c r="A100" s="18"/>
      <c r="B100" s="46" t="s">
        <v>75</v>
      </c>
      <c r="C100" s="156"/>
      <c r="D100" s="156"/>
      <c r="E100" s="156"/>
      <c r="F100" s="156"/>
      <c r="G100" s="156"/>
      <c r="H100" s="156"/>
      <c r="I100" s="156"/>
      <c r="J100" s="157"/>
      <c r="K100" s="156"/>
      <c r="L100" s="157"/>
      <c r="M100" s="156"/>
      <c r="N100" s="157"/>
      <c r="O100" s="157"/>
      <c r="P100" s="35"/>
      <c r="Q100" s="100"/>
      <c r="R100" s="35"/>
      <c r="S100" s="100"/>
      <c r="T100" s="35"/>
      <c r="U100" s="23"/>
      <c r="V100" s="23"/>
      <c r="W100" s="23"/>
      <c r="X100" s="23"/>
    </row>
    <row r="101" spans="2:46" s="89" customFormat="1" ht="15">
      <c r="B101" s="14" t="s">
        <v>6</v>
      </c>
      <c r="C101" s="148">
        <v>67.3350295571421</v>
      </c>
      <c r="D101" s="174" t="s">
        <v>1</v>
      </c>
      <c r="E101" s="174" t="s">
        <v>1</v>
      </c>
      <c r="F101" s="174" t="s">
        <v>1</v>
      </c>
      <c r="G101" s="174" t="s">
        <v>1</v>
      </c>
      <c r="H101" s="174" t="s">
        <v>1</v>
      </c>
      <c r="I101" s="153">
        <v>73.6099547737819</v>
      </c>
      <c r="J101" s="43" t="s">
        <v>1</v>
      </c>
      <c r="K101" s="43" t="s">
        <v>1</v>
      </c>
      <c r="L101" s="43" t="s">
        <v>1</v>
      </c>
      <c r="M101" s="148">
        <v>77.5865427269882</v>
      </c>
      <c r="N101" s="174" t="s">
        <v>1</v>
      </c>
      <c r="O101" s="153"/>
      <c r="P101" s="33"/>
      <c r="Q101" s="33"/>
      <c r="R101" s="33"/>
      <c r="S101" s="33"/>
      <c r="T101" s="35"/>
      <c r="U101" s="23"/>
      <c r="V101" s="23"/>
      <c r="W101" s="23"/>
      <c r="X101" s="23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</row>
    <row r="102" spans="2:46" s="89" customFormat="1" ht="15">
      <c r="B102" s="14" t="s">
        <v>2</v>
      </c>
      <c r="C102" s="153">
        <v>79.4821791280993</v>
      </c>
      <c r="D102" s="43" t="s">
        <v>1</v>
      </c>
      <c r="E102" s="43" t="s">
        <v>1</v>
      </c>
      <c r="F102" s="43" t="s">
        <v>1</v>
      </c>
      <c r="G102" s="43" t="s">
        <v>1</v>
      </c>
      <c r="H102" s="43" t="s">
        <v>1</v>
      </c>
      <c r="I102" s="148">
        <v>84.6800143892625</v>
      </c>
      <c r="J102" s="174" t="s">
        <v>1</v>
      </c>
      <c r="K102" s="174" t="s">
        <v>1</v>
      </c>
      <c r="L102" s="174" t="s">
        <v>1</v>
      </c>
      <c r="M102" s="153">
        <v>85.0826722473369</v>
      </c>
      <c r="N102" s="43" t="s">
        <v>1</v>
      </c>
      <c r="O102" s="148"/>
      <c r="P102" s="33"/>
      <c r="Q102" s="33"/>
      <c r="R102" s="33"/>
      <c r="S102" s="33"/>
      <c r="T102" s="35"/>
      <c r="U102" s="23"/>
      <c r="V102" s="23"/>
      <c r="W102" s="23"/>
      <c r="X102" s="23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</row>
    <row r="103" spans="2:46" s="89" customFormat="1" ht="15">
      <c r="B103" s="14" t="s">
        <v>3</v>
      </c>
      <c r="C103" s="148">
        <v>56.9925042589438</v>
      </c>
      <c r="D103" s="174" t="s">
        <v>1</v>
      </c>
      <c r="E103" s="174" t="s">
        <v>1</v>
      </c>
      <c r="F103" s="174" t="s">
        <v>1</v>
      </c>
      <c r="G103" s="174" t="s">
        <v>1</v>
      </c>
      <c r="H103" s="174" t="s">
        <v>1</v>
      </c>
      <c r="I103" s="153">
        <v>64.0509902069577</v>
      </c>
      <c r="J103" s="43" t="s">
        <v>1</v>
      </c>
      <c r="K103" s="43" t="s">
        <v>1</v>
      </c>
      <c r="L103" s="43" t="s">
        <v>1</v>
      </c>
      <c r="M103" s="148">
        <v>70.8581985278722</v>
      </c>
      <c r="N103" s="174" t="s">
        <v>1</v>
      </c>
      <c r="O103" s="153"/>
      <c r="P103" s="33"/>
      <c r="Q103" s="33"/>
      <c r="R103" s="33"/>
      <c r="S103" s="33"/>
      <c r="T103" s="35"/>
      <c r="U103" s="23"/>
      <c r="V103" s="23"/>
      <c r="W103" s="23"/>
      <c r="X103" s="23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</row>
    <row r="104" spans="2:45" s="89" customFormat="1" ht="15">
      <c r="B104" s="97"/>
      <c r="C104" s="175"/>
      <c r="D104" s="175"/>
      <c r="E104" s="175"/>
      <c r="F104" s="175"/>
      <c r="G104" s="175"/>
      <c r="H104" s="175"/>
      <c r="I104" s="175"/>
      <c r="J104" s="100"/>
      <c r="K104" s="175"/>
      <c r="L104" s="100"/>
      <c r="M104" s="175"/>
      <c r="N104" s="100"/>
      <c r="O104" s="100"/>
      <c r="P104" s="35"/>
      <c r="Q104" s="100"/>
      <c r="R104" s="35"/>
      <c r="S104" s="100"/>
      <c r="T104" s="35"/>
      <c r="U104" s="23"/>
      <c r="V104" s="23"/>
      <c r="W104" s="23"/>
      <c r="X104" s="23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</row>
    <row r="105" spans="1:51" s="9" customFormat="1" ht="15">
      <c r="A105" s="363"/>
      <c r="B105" s="363"/>
      <c r="C105" s="8">
        <v>1998</v>
      </c>
      <c r="D105" s="8">
        <v>1999</v>
      </c>
      <c r="E105" s="8">
        <v>2000</v>
      </c>
      <c r="F105" s="8">
        <v>2001</v>
      </c>
      <c r="G105" s="8">
        <v>2002</v>
      </c>
      <c r="H105" s="8">
        <v>2003</v>
      </c>
      <c r="I105" s="8">
        <v>2004</v>
      </c>
      <c r="J105" s="8">
        <v>2005</v>
      </c>
      <c r="K105" s="8">
        <v>2006</v>
      </c>
      <c r="L105" s="8">
        <v>2007</v>
      </c>
      <c r="M105" s="8">
        <v>2008</v>
      </c>
      <c r="N105" s="8">
        <v>2009</v>
      </c>
      <c r="O105" s="29"/>
      <c r="P105" s="29"/>
      <c r="Q105" s="29"/>
      <c r="R105" s="29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</row>
    <row r="106" spans="1:45" s="89" customFormat="1" ht="15">
      <c r="A106" s="6" t="s">
        <v>32</v>
      </c>
      <c r="B106" s="7" t="s">
        <v>33</v>
      </c>
      <c r="C106" s="43" t="s">
        <v>1</v>
      </c>
      <c r="D106" s="43" t="s">
        <v>1</v>
      </c>
      <c r="E106" s="43" t="s">
        <v>1</v>
      </c>
      <c r="F106" s="43" t="s">
        <v>1</v>
      </c>
      <c r="G106" s="43" t="s">
        <v>1</v>
      </c>
      <c r="H106" s="43" t="s">
        <v>1</v>
      </c>
      <c r="I106" s="43" t="s">
        <v>1</v>
      </c>
      <c r="J106" s="43" t="s">
        <v>1</v>
      </c>
      <c r="K106" s="43" t="s">
        <v>1</v>
      </c>
      <c r="L106" s="43" t="s">
        <v>1</v>
      </c>
      <c r="M106" s="43" t="s">
        <v>1</v>
      </c>
      <c r="N106" s="43" t="s">
        <v>1</v>
      </c>
      <c r="O106" s="156"/>
      <c r="P106" s="100"/>
      <c r="Q106" s="35"/>
      <c r="R106" s="100"/>
      <c r="S106" s="35"/>
      <c r="T106" s="100"/>
      <c r="U106" s="23"/>
      <c r="V106" s="23"/>
      <c r="W106" s="23"/>
      <c r="X106" s="23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</row>
    <row r="107" spans="2:45" s="89" customFormat="1" ht="15">
      <c r="B107" s="20" t="s">
        <v>193</v>
      </c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35"/>
      <c r="Q107" s="35"/>
      <c r="R107" s="35"/>
      <c r="S107" s="35"/>
      <c r="T107" s="35"/>
      <c r="U107" s="23"/>
      <c r="V107" s="23"/>
      <c r="W107" s="23"/>
      <c r="X107" s="23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</row>
    <row r="108" spans="2:45" s="89" customFormat="1" ht="15">
      <c r="B108" s="20" t="s">
        <v>76</v>
      </c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35"/>
      <c r="Q108" s="35"/>
      <c r="R108" s="35"/>
      <c r="S108" s="35"/>
      <c r="T108" s="35"/>
      <c r="U108" s="23"/>
      <c r="V108" s="23"/>
      <c r="W108" s="23"/>
      <c r="X108" s="23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</row>
    <row r="109" spans="2:44" s="89" customFormat="1" ht="15">
      <c r="B109" s="97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35"/>
      <c r="Q109" s="35"/>
      <c r="R109" s="35"/>
      <c r="S109" s="35"/>
      <c r="T109" s="23"/>
      <c r="U109" s="23"/>
      <c r="V109" s="23"/>
      <c r="W109" s="23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</row>
    <row r="110" spans="1:50" s="9" customFormat="1" ht="15">
      <c r="A110" s="363"/>
      <c r="B110" s="363"/>
      <c r="C110" s="8">
        <v>1998</v>
      </c>
      <c r="D110" s="8">
        <v>1999</v>
      </c>
      <c r="E110" s="8">
        <v>2000</v>
      </c>
      <c r="F110" s="8">
        <v>2001</v>
      </c>
      <c r="G110" s="8">
        <v>2002</v>
      </c>
      <c r="H110" s="8">
        <v>2003</v>
      </c>
      <c r="I110" s="8">
        <v>2004</v>
      </c>
      <c r="J110" s="8">
        <v>2005</v>
      </c>
      <c r="K110" s="8">
        <v>2006</v>
      </c>
      <c r="L110" s="8">
        <v>2007</v>
      </c>
      <c r="M110" s="8">
        <v>2008</v>
      </c>
      <c r="N110" s="8">
        <v>2009</v>
      </c>
      <c r="O110" s="156"/>
      <c r="P110" s="29"/>
      <c r="Q110" s="29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</row>
    <row r="111" spans="1:44" s="89" customFormat="1" ht="15">
      <c r="A111" s="6" t="s">
        <v>34</v>
      </c>
      <c r="B111" s="7" t="s">
        <v>67</v>
      </c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35"/>
      <c r="Q111" s="35"/>
      <c r="R111" s="35"/>
      <c r="S111" s="35"/>
      <c r="T111" s="23"/>
      <c r="U111" s="23"/>
      <c r="V111" s="23"/>
      <c r="W111" s="23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</row>
    <row r="112" spans="2:44" s="89" customFormat="1" ht="29.25" customHeight="1">
      <c r="B112" s="46" t="s">
        <v>226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35"/>
      <c r="Q112" s="35"/>
      <c r="R112" s="35"/>
      <c r="S112" s="35"/>
      <c r="T112" s="23"/>
      <c r="U112" s="23"/>
      <c r="V112" s="23"/>
      <c r="W112" s="23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</row>
    <row r="113" spans="2:38" s="89" customFormat="1" ht="30">
      <c r="B113" s="46" t="s">
        <v>102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8"/>
      <c r="O113" s="156"/>
      <c r="P113" s="23"/>
      <c r="Q113" s="2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</row>
    <row r="114" spans="2:46" s="89" customFormat="1" ht="15">
      <c r="B114" s="48" t="s">
        <v>35</v>
      </c>
      <c r="C114" s="150">
        <v>864.308553101945</v>
      </c>
      <c r="D114" s="150">
        <v>947.0891303167243</v>
      </c>
      <c r="E114" s="150">
        <v>1010.1037771629949</v>
      </c>
      <c r="F114" s="150">
        <v>1071.5985348474337</v>
      </c>
      <c r="G114" s="150">
        <v>1124.027488484462</v>
      </c>
      <c r="H114" s="150">
        <v>1200.0917413486604</v>
      </c>
      <c r="I114" s="150">
        <v>1303.3523991773527</v>
      </c>
      <c r="J114" s="150">
        <v>1452.7087600136692</v>
      </c>
      <c r="K114" s="150">
        <v>1583.399805025562</v>
      </c>
      <c r="L114" s="150">
        <v>1716.838254396564</v>
      </c>
      <c r="M114" s="150">
        <v>1801.7634576687426</v>
      </c>
      <c r="N114" s="150">
        <v>1738.9337950737308</v>
      </c>
      <c r="O114" s="156"/>
      <c r="P114" s="35"/>
      <c r="Q114" s="108"/>
      <c r="R114" s="35"/>
      <c r="S114" s="108"/>
      <c r="T114" s="35"/>
      <c r="U114" s="35"/>
      <c r="V114" s="23"/>
      <c r="W114" s="23"/>
      <c r="X114" s="23"/>
      <c r="Y114" s="23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</row>
    <row r="115" spans="2:46" s="89" customFormat="1" ht="15">
      <c r="B115" s="48" t="s">
        <v>66</v>
      </c>
      <c r="C115" s="139">
        <v>2.6525272676000213</v>
      </c>
      <c r="D115" s="139">
        <v>9.57766493432067</v>
      </c>
      <c r="E115" s="139">
        <v>6.653507555851402</v>
      </c>
      <c r="F115" s="139">
        <v>6.0879643334425175</v>
      </c>
      <c r="G115" s="139">
        <v>4.892592881763582</v>
      </c>
      <c r="H115" s="139">
        <v>6.767116787041977</v>
      </c>
      <c r="I115" s="139">
        <v>8.604397003236452</v>
      </c>
      <c r="J115" s="139">
        <v>11.459399693481744</v>
      </c>
      <c r="K115" s="139">
        <v>8.996369307407706</v>
      </c>
      <c r="L115" s="139">
        <v>8.427337741704962</v>
      </c>
      <c r="M115" s="139">
        <v>4.946604786717557</v>
      </c>
      <c r="N115" s="139">
        <v>-3.4871204834127076</v>
      </c>
      <c r="O115" s="156"/>
      <c r="P115" s="35"/>
      <c r="Q115" s="108"/>
      <c r="R115" s="35"/>
      <c r="S115" s="108"/>
      <c r="T115" s="35"/>
      <c r="U115" s="35"/>
      <c r="V115" s="23"/>
      <c r="W115" s="23"/>
      <c r="X115" s="23"/>
      <c r="Y115" s="23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</row>
    <row r="116" spans="2:46" s="89" customFormat="1" ht="15">
      <c r="B116" s="97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35"/>
      <c r="Q116" s="35"/>
      <c r="R116" s="35"/>
      <c r="S116" s="35"/>
      <c r="T116" s="35"/>
      <c r="U116" s="35"/>
      <c r="V116" s="23"/>
      <c r="W116" s="23"/>
      <c r="X116" s="23"/>
      <c r="Y116" s="23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</row>
    <row r="117" spans="1:46" s="9" customFormat="1" ht="15">
      <c r="A117" s="363"/>
      <c r="B117" s="363"/>
      <c r="C117" s="8">
        <v>2004</v>
      </c>
      <c r="D117" s="8">
        <v>2007</v>
      </c>
      <c r="E117" s="8">
        <v>2009</v>
      </c>
      <c r="F117" s="8"/>
      <c r="G117" s="8">
        <v>1998</v>
      </c>
      <c r="H117" s="8">
        <v>2008</v>
      </c>
      <c r="I117" s="150"/>
      <c r="J117" s="29"/>
      <c r="K117" s="29"/>
      <c r="L117" s="29"/>
      <c r="M117" s="29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</row>
    <row r="118" spans="1:40" s="89" customFormat="1" ht="15">
      <c r="A118" s="6" t="s">
        <v>36</v>
      </c>
      <c r="B118" s="7" t="s">
        <v>68</v>
      </c>
      <c r="C118" s="156"/>
      <c r="D118" s="156"/>
      <c r="E118" s="156"/>
      <c r="F118" s="156"/>
      <c r="G118" s="156"/>
      <c r="H118" s="156"/>
      <c r="I118" s="150"/>
      <c r="J118" s="156"/>
      <c r="K118" s="156"/>
      <c r="L118" s="156"/>
      <c r="M118" s="156"/>
      <c r="N118" s="156"/>
      <c r="O118" s="156"/>
      <c r="P118" s="23"/>
      <c r="Q118" s="23"/>
      <c r="R118" s="23"/>
      <c r="S118" s="23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</row>
    <row r="119" spans="2:40" s="89" customFormat="1" ht="30">
      <c r="B119" s="46" t="s">
        <v>192</v>
      </c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23"/>
      <c r="Q119" s="23"/>
      <c r="R119" s="23"/>
      <c r="S119" s="23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</row>
    <row r="120" spans="2:40" s="89" customFormat="1" ht="30">
      <c r="B120" s="46" t="s">
        <v>117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23"/>
      <c r="Q120" s="23"/>
      <c r="R120" s="23"/>
      <c r="S120" s="23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</row>
    <row r="121" spans="2:40" s="89" customFormat="1" ht="15">
      <c r="B121" s="30" t="s">
        <v>6</v>
      </c>
      <c r="C121" s="134">
        <v>49.57791301175655</v>
      </c>
      <c r="D121" s="134">
        <v>48.841123150373654</v>
      </c>
      <c r="E121" s="134">
        <v>49.65914675067301</v>
      </c>
      <c r="F121" s="135"/>
      <c r="G121" s="134">
        <v>51.18242677052922</v>
      </c>
      <c r="H121" s="134">
        <v>51.09204837930724</v>
      </c>
      <c r="I121" s="105"/>
      <c r="J121" s="175"/>
      <c r="K121" s="175"/>
      <c r="L121" s="175"/>
      <c r="M121" s="175"/>
      <c r="N121" s="175"/>
      <c r="O121" s="175"/>
      <c r="P121" s="23"/>
      <c r="Q121" s="23"/>
      <c r="R121" s="23"/>
      <c r="S121" s="23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</row>
    <row r="122" spans="2:40" s="89" customFormat="1" ht="15">
      <c r="B122" s="48" t="s">
        <v>167</v>
      </c>
      <c r="C122" s="153">
        <v>48.93929972839021</v>
      </c>
      <c r="D122" s="153">
        <v>50.02336473838023</v>
      </c>
      <c r="E122" s="148">
        <v>49.716766424990354</v>
      </c>
      <c r="F122" s="148"/>
      <c r="G122" s="148">
        <v>55.401043517600144</v>
      </c>
      <c r="H122" s="148">
        <v>53.102794807148534</v>
      </c>
      <c r="I122" s="156"/>
      <c r="J122" s="156"/>
      <c r="K122" s="156"/>
      <c r="L122" s="156"/>
      <c r="M122" s="156"/>
      <c r="N122" s="156"/>
      <c r="O122" s="156"/>
      <c r="P122" s="23"/>
      <c r="Q122" s="23"/>
      <c r="R122" s="23"/>
      <c r="S122" s="23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</row>
    <row r="123" spans="2:40" s="89" customFormat="1" ht="15">
      <c r="B123" s="48" t="s">
        <v>168</v>
      </c>
      <c r="C123" s="148">
        <v>52.71852450592449</v>
      </c>
      <c r="D123" s="148">
        <v>47.330137360679394</v>
      </c>
      <c r="E123" s="153">
        <v>50.99734552120885</v>
      </c>
      <c r="F123" s="153"/>
      <c r="G123" s="153">
        <v>41.96798670399573</v>
      </c>
      <c r="H123" s="153">
        <v>53.72531762803621</v>
      </c>
      <c r="I123" s="175"/>
      <c r="J123" s="175"/>
      <c r="K123" s="175"/>
      <c r="L123" s="175"/>
      <c r="M123" s="175"/>
      <c r="N123" s="175"/>
      <c r="O123" s="175"/>
      <c r="P123" s="23"/>
      <c r="Q123" s="23"/>
      <c r="R123" s="23"/>
      <c r="S123" s="23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</row>
    <row r="124" spans="2:40" s="89" customFormat="1" ht="15">
      <c r="B124" s="48" t="s">
        <v>169</v>
      </c>
      <c r="C124" s="153">
        <v>48.57716164689374</v>
      </c>
      <c r="D124" s="153">
        <v>47.064434400282465</v>
      </c>
      <c r="E124" s="148">
        <v>48.74942155400836</v>
      </c>
      <c r="F124" s="148"/>
      <c r="G124" s="148">
        <v>37.61683232337104</v>
      </c>
      <c r="H124" s="148">
        <v>42.40779218023736</v>
      </c>
      <c r="I124" s="156"/>
      <c r="J124" s="156"/>
      <c r="K124" s="156"/>
      <c r="L124" s="156"/>
      <c r="M124" s="156"/>
      <c r="N124" s="156"/>
      <c r="O124" s="156"/>
      <c r="P124" s="23"/>
      <c r="Q124" s="23"/>
      <c r="R124" s="23"/>
      <c r="S124" s="23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</row>
    <row r="125" spans="2:40" s="89" customFormat="1" ht="15">
      <c r="B125" s="14" t="s">
        <v>202</v>
      </c>
      <c r="C125" s="148">
        <v>65.43462398666561</v>
      </c>
      <c r="D125" s="148">
        <v>57.95360291028021</v>
      </c>
      <c r="E125" s="155">
        <v>0</v>
      </c>
      <c r="F125" s="153"/>
      <c r="G125" s="153">
        <v>34.515552694949676</v>
      </c>
      <c r="H125" s="153">
        <v>33.14447592067989</v>
      </c>
      <c r="I125" s="175"/>
      <c r="J125" s="175"/>
      <c r="K125" s="175"/>
      <c r="L125" s="175"/>
      <c r="M125" s="175"/>
      <c r="N125" s="175"/>
      <c r="O125" s="175"/>
      <c r="P125" s="23"/>
      <c r="Q125" s="23"/>
      <c r="R125" s="23"/>
      <c r="S125" s="23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</row>
    <row r="126" spans="2:40" s="89" customFormat="1" ht="15">
      <c r="B126" s="30" t="s">
        <v>115</v>
      </c>
      <c r="C126" s="134">
        <v>47.83264980402207</v>
      </c>
      <c r="D126" s="134">
        <v>46.272406674582356</v>
      </c>
      <c r="E126" s="134">
        <v>49.065866471826304</v>
      </c>
      <c r="F126" s="134"/>
      <c r="G126" s="134">
        <v>42.715026043732315</v>
      </c>
      <c r="H126" s="134">
        <v>47.12752811050886</v>
      </c>
      <c r="I126" s="105"/>
      <c r="J126" s="175"/>
      <c r="K126" s="175"/>
      <c r="L126" s="175"/>
      <c r="M126" s="175"/>
      <c r="N126" s="175"/>
      <c r="O126" s="175"/>
      <c r="P126" s="23"/>
      <c r="Q126" s="23"/>
      <c r="R126" s="23"/>
      <c r="S126" s="23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</row>
    <row r="127" spans="2:40" s="89" customFormat="1" ht="15">
      <c r="B127" s="48" t="s">
        <v>167</v>
      </c>
      <c r="C127" s="153">
        <v>48.19486495194804</v>
      </c>
      <c r="D127" s="153">
        <v>47.919282446231094</v>
      </c>
      <c r="E127" s="148">
        <v>48.76530265393333</v>
      </c>
      <c r="F127" s="148"/>
      <c r="G127" s="148">
        <v>52.476450263684306</v>
      </c>
      <c r="H127" s="148">
        <v>48.923585362862966</v>
      </c>
      <c r="I127" s="156"/>
      <c r="J127" s="156"/>
      <c r="K127" s="156"/>
      <c r="L127" s="156"/>
      <c r="M127" s="156"/>
      <c r="N127" s="156"/>
      <c r="O127" s="156"/>
      <c r="P127" s="23"/>
      <c r="Q127" s="23"/>
      <c r="R127" s="23"/>
      <c r="S127" s="23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</row>
    <row r="128" spans="2:40" s="89" customFormat="1" ht="15">
      <c r="B128" s="48" t="s">
        <v>168</v>
      </c>
      <c r="C128" s="148">
        <v>48.70238900271017</v>
      </c>
      <c r="D128" s="148">
        <v>40.71035000454579</v>
      </c>
      <c r="E128" s="153">
        <v>50.7892461662627</v>
      </c>
      <c r="F128" s="153"/>
      <c r="G128" s="153">
        <v>41.62989235781746</v>
      </c>
      <c r="H128" s="153">
        <v>53.80273235154578</v>
      </c>
      <c r="I128" s="175"/>
      <c r="J128" s="175"/>
      <c r="K128" s="175"/>
      <c r="L128" s="175"/>
      <c r="M128" s="175"/>
      <c r="N128" s="175"/>
      <c r="O128" s="175"/>
      <c r="P128" s="23"/>
      <c r="Q128" s="23"/>
      <c r="R128" s="23"/>
      <c r="S128" s="23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</row>
    <row r="129" spans="2:40" s="89" customFormat="1" ht="15">
      <c r="B129" s="48" t="s">
        <v>169</v>
      </c>
      <c r="C129" s="153">
        <v>46.921625160313766</v>
      </c>
      <c r="D129" s="153">
        <v>47.066443538547425</v>
      </c>
      <c r="E129" s="148">
        <v>48.658284638875124</v>
      </c>
      <c r="F129" s="148"/>
      <c r="G129" s="148">
        <v>40.68996093455911</v>
      </c>
      <c r="H129" s="148">
        <v>43.942112685514736</v>
      </c>
      <c r="I129" s="156"/>
      <c r="J129" s="156"/>
      <c r="K129" s="156"/>
      <c r="L129" s="156"/>
      <c r="M129" s="156"/>
      <c r="N129" s="156"/>
      <c r="O129" s="156"/>
      <c r="P129" s="23"/>
      <c r="Q129" s="23"/>
      <c r="R129" s="23"/>
      <c r="S129" s="23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</row>
    <row r="130" spans="2:40" s="89" customFormat="1" ht="15">
      <c r="B130" s="14" t="s">
        <v>202</v>
      </c>
      <c r="C130" s="148">
        <v>67.91705596736406</v>
      </c>
      <c r="D130" s="148">
        <v>27.65119697237736</v>
      </c>
      <c r="E130" s="153">
        <v>0</v>
      </c>
      <c r="F130" s="153"/>
      <c r="G130" s="153">
        <v>30.32551950046064</v>
      </c>
      <c r="H130" s="153">
        <v>33.65695792880259</v>
      </c>
      <c r="I130" s="175"/>
      <c r="J130" s="175"/>
      <c r="K130" s="175"/>
      <c r="L130" s="175"/>
      <c r="M130" s="175"/>
      <c r="N130" s="175"/>
      <c r="O130" s="175"/>
      <c r="P130" s="23"/>
      <c r="Q130" s="23"/>
      <c r="R130" s="23"/>
      <c r="S130" s="23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</row>
    <row r="131" spans="2:40" s="89" customFormat="1" ht="15">
      <c r="B131" s="30" t="s">
        <v>116</v>
      </c>
      <c r="C131" s="134">
        <v>49.88864270662537</v>
      </c>
      <c r="D131" s="134">
        <v>49.412999685020864</v>
      </c>
      <c r="E131" s="134">
        <v>49.79178709800156</v>
      </c>
      <c r="F131" s="134"/>
      <c r="G131" s="134">
        <v>52.77685117603187</v>
      </c>
      <c r="H131" s="134">
        <v>51.957604455108154</v>
      </c>
      <c r="I131" s="105"/>
      <c r="J131" s="175"/>
      <c r="K131" s="175"/>
      <c r="L131" s="175"/>
      <c r="M131" s="175"/>
      <c r="N131" s="175"/>
      <c r="O131" s="175"/>
      <c r="P131" s="23"/>
      <c r="Q131" s="23"/>
      <c r="R131" s="23"/>
      <c r="S131" s="23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</row>
    <row r="132" spans="2:40" s="89" customFormat="1" ht="15">
      <c r="B132" s="48" t="s">
        <v>167</v>
      </c>
      <c r="C132" s="153">
        <v>48.99508531634071</v>
      </c>
      <c r="D132" s="153">
        <v>50.136568842053975</v>
      </c>
      <c r="E132" s="148">
        <v>49.75905582133359</v>
      </c>
      <c r="F132" s="148"/>
      <c r="G132" s="148">
        <v>55.516912545148486</v>
      </c>
      <c r="H132" s="148">
        <v>53.25304518045416</v>
      </c>
      <c r="I132" s="156"/>
      <c r="J132" s="156"/>
      <c r="K132" s="156"/>
      <c r="L132" s="156"/>
      <c r="M132" s="156"/>
      <c r="N132" s="156"/>
      <c r="O132" s="156"/>
      <c r="P132" s="23"/>
      <c r="Q132" s="23"/>
      <c r="R132" s="23"/>
      <c r="S132" s="23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</row>
    <row r="133" spans="2:40" s="89" customFormat="1" ht="15">
      <c r="B133" s="48" t="s">
        <v>168</v>
      </c>
      <c r="C133" s="148">
        <v>53.38651402167825</v>
      </c>
      <c r="D133" s="148">
        <v>48.74748634794337</v>
      </c>
      <c r="E133" s="153">
        <v>51.054594828306406</v>
      </c>
      <c r="F133" s="153"/>
      <c r="G133" s="153">
        <v>42.47445354684855</v>
      </c>
      <c r="H133" s="153">
        <v>53.63855369389704</v>
      </c>
      <c r="I133" s="175"/>
      <c r="J133" s="175"/>
      <c r="K133" s="175"/>
      <c r="L133" s="175"/>
      <c r="M133" s="175"/>
      <c r="N133" s="175"/>
      <c r="O133" s="175"/>
      <c r="P133" s="23"/>
      <c r="Q133" s="23"/>
      <c r="R133" s="23"/>
      <c r="S133" s="23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</row>
    <row r="134" spans="2:40" s="89" customFormat="1" ht="15">
      <c r="B134" s="48" t="s">
        <v>169</v>
      </c>
      <c r="C134" s="153">
        <v>49.383991057625245</v>
      </c>
      <c r="D134" s="153">
        <v>47.0626808452396</v>
      </c>
      <c r="E134" s="148">
        <v>48.83092593870927</v>
      </c>
      <c r="F134" s="148"/>
      <c r="G134" s="148">
        <v>33.90247786402711</v>
      </c>
      <c r="H134" s="148">
        <v>40.42150323751765</v>
      </c>
      <c r="I134" s="156"/>
      <c r="J134" s="156"/>
      <c r="K134" s="156"/>
      <c r="L134" s="156"/>
      <c r="M134" s="156"/>
      <c r="N134" s="156"/>
      <c r="O134" s="156"/>
      <c r="P134" s="23"/>
      <c r="Q134" s="23"/>
      <c r="R134" s="23"/>
      <c r="S134" s="23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</row>
    <row r="135" spans="2:40" s="89" customFormat="1" ht="15">
      <c r="B135" s="14" t="s">
        <v>202</v>
      </c>
      <c r="C135" s="148">
        <v>64.88236888878478</v>
      </c>
      <c r="D135" s="148">
        <v>62.794312187260765</v>
      </c>
      <c r="E135" s="153">
        <v>0</v>
      </c>
      <c r="F135" s="153"/>
      <c r="G135" s="153">
        <v>35.67552249380092</v>
      </c>
      <c r="H135" s="153">
        <v>29.545454545454547</v>
      </c>
      <c r="I135" s="175"/>
      <c r="J135" s="175"/>
      <c r="K135" s="175"/>
      <c r="L135" s="175"/>
      <c r="M135" s="175"/>
      <c r="N135" s="175"/>
      <c r="O135" s="175"/>
      <c r="P135" s="23"/>
      <c r="Q135" s="23"/>
      <c r="R135" s="23"/>
      <c r="S135" s="23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</row>
    <row r="136" spans="2:25" s="89" customFormat="1" ht="15">
      <c r="B136" s="97"/>
      <c r="C136" s="155"/>
      <c r="D136" s="155"/>
      <c r="E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38"/>
      <c r="Q136" s="38"/>
      <c r="R136" s="38"/>
      <c r="S136" s="38"/>
      <c r="T136" s="38"/>
      <c r="U136" s="38"/>
      <c r="V136" s="25"/>
      <c r="W136" s="25"/>
      <c r="X136" s="25"/>
      <c r="Y136" s="25"/>
    </row>
    <row r="137" spans="1:42" s="9" customFormat="1" ht="15">
      <c r="A137" s="363"/>
      <c r="B137" s="363"/>
      <c r="C137" s="8">
        <v>2004</v>
      </c>
      <c r="D137" s="8">
        <v>2007</v>
      </c>
      <c r="E137" s="8">
        <v>2009</v>
      </c>
      <c r="F137" s="29"/>
      <c r="G137" s="29"/>
      <c r="H137" s="29"/>
      <c r="I137" s="29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</row>
    <row r="138" spans="1:15" s="89" customFormat="1" ht="15">
      <c r="A138" s="6" t="s">
        <v>37</v>
      </c>
      <c r="B138" s="7" t="s">
        <v>69</v>
      </c>
      <c r="C138" s="156"/>
      <c r="D138" s="156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</row>
    <row r="139" spans="1:15" s="89" customFormat="1" ht="15">
      <c r="A139" s="18"/>
      <c r="B139" s="46" t="s">
        <v>101</v>
      </c>
      <c r="C139" s="157"/>
      <c r="D139" s="157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</row>
    <row r="140" spans="2:15" s="89" customFormat="1" ht="30">
      <c r="B140" s="46" t="s">
        <v>194</v>
      </c>
      <c r="C140" s="152"/>
      <c r="D140" s="152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</row>
    <row r="141" spans="2:6" s="89" customFormat="1" ht="15">
      <c r="B141" s="14" t="s">
        <v>6</v>
      </c>
      <c r="C141" s="152">
        <v>17.77777777777778</v>
      </c>
      <c r="D141" s="152">
        <v>11.25</v>
      </c>
      <c r="E141" s="152">
        <v>12</v>
      </c>
      <c r="F141" s="105"/>
    </row>
    <row r="142" spans="2:5" s="89" customFormat="1" ht="15">
      <c r="B142" s="14" t="s">
        <v>2</v>
      </c>
      <c r="C142" s="155">
        <v>18</v>
      </c>
      <c r="D142" s="155">
        <v>10.344827586206897</v>
      </c>
      <c r="E142" s="155">
        <v>12.3</v>
      </c>
    </row>
    <row r="143" spans="2:5" s="89" customFormat="1" ht="15">
      <c r="B143" s="14" t="s">
        <v>3</v>
      </c>
      <c r="C143" s="155">
        <v>20</v>
      </c>
      <c r="D143" s="155">
        <v>10.333333333333334</v>
      </c>
      <c r="E143" s="155">
        <v>8.42</v>
      </c>
    </row>
    <row r="144" spans="2:5" s="89" customFormat="1" ht="15">
      <c r="B144" s="14"/>
      <c r="C144" s="155"/>
      <c r="D144" s="155"/>
      <c r="E144" s="155"/>
    </row>
    <row r="145" spans="2:4" s="89" customFormat="1" ht="30">
      <c r="B145" s="46" t="s">
        <v>195</v>
      </c>
      <c r="C145" s="155"/>
      <c r="D145" s="155"/>
    </row>
    <row r="146" spans="2:6" s="89" customFormat="1" ht="15">
      <c r="B146" s="14" t="s">
        <v>6</v>
      </c>
      <c r="C146" s="152">
        <v>13.333333333333334</v>
      </c>
      <c r="D146" s="152">
        <v>10.4</v>
      </c>
      <c r="E146" s="152">
        <v>10</v>
      </c>
      <c r="F146" s="105"/>
    </row>
    <row r="147" spans="2:5" s="89" customFormat="1" ht="15">
      <c r="B147" s="14" t="s">
        <v>2</v>
      </c>
      <c r="C147" s="155">
        <v>12.566666666666666</v>
      </c>
      <c r="D147" s="155">
        <v>10</v>
      </c>
      <c r="E147" s="155">
        <v>9.647058823529411</v>
      </c>
    </row>
    <row r="148" spans="2:5" s="89" customFormat="1" ht="15">
      <c r="B148" s="14" t="s">
        <v>3</v>
      </c>
      <c r="C148" s="155">
        <v>15</v>
      </c>
      <c r="D148" s="155">
        <v>10.628019323671497</v>
      </c>
      <c r="E148" s="155">
        <v>7.5</v>
      </c>
    </row>
    <row r="149" spans="2:25" s="89" customFormat="1" ht="15">
      <c r="B149" s="97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76"/>
      <c r="P149" s="38"/>
      <c r="Q149" s="38"/>
      <c r="R149" s="38"/>
      <c r="S149" s="38"/>
      <c r="T149" s="38"/>
      <c r="U149" s="38"/>
      <c r="V149" s="25"/>
      <c r="W149" s="25"/>
      <c r="X149" s="25"/>
      <c r="Y149" s="25"/>
    </row>
    <row r="150" spans="1:43" s="9" customFormat="1" ht="15">
      <c r="A150" s="363"/>
      <c r="B150" s="363"/>
      <c r="C150" s="8">
        <v>1997</v>
      </c>
      <c r="D150" s="8">
        <v>2004</v>
      </c>
      <c r="E150" s="8">
        <v>2007</v>
      </c>
      <c r="F150" s="8">
        <v>2009</v>
      </c>
      <c r="G150" s="29"/>
      <c r="H150" s="29"/>
      <c r="I150" s="29"/>
      <c r="J150" s="29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</row>
    <row r="151" spans="1:37" s="89" customFormat="1" ht="15">
      <c r="A151" s="6" t="s">
        <v>38</v>
      </c>
      <c r="B151" s="7" t="s">
        <v>70</v>
      </c>
      <c r="C151" s="156"/>
      <c r="D151" s="156"/>
      <c r="E151" s="156"/>
      <c r="F151" s="177"/>
      <c r="G151" s="156"/>
      <c r="H151" s="156"/>
      <c r="I151" s="156"/>
      <c r="J151" s="156"/>
      <c r="K151" s="156"/>
      <c r="L151" s="156"/>
      <c r="M151" s="158"/>
      <c r="N151" s="158"/>
      <c r="O151" s="158"/>
      <c r="P151" s="23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</row>
    <row r="152" spans="2:37" s="89" customFormat="1" ht="30">
      <c r="B152" s="42" t="s">
        <v>92</v>
      </c>
      <c r="C152" s="156"/>
      <c r="D152" s="156"/>
      <c r="E152" s="156"/>
      <c r="F152" s="177"/>
      <c r="G152" s="156"/>
      <c r="H152" s="156"/>
      <c r="I152" s="156"/>
      <c r="J152" s="156"/>
      <c r="K152" s="156"/>
      <c r="L152" s="156"/>
      <c r="M152" s="158"/>
      <c r="N152" s="158"/>
      <c r="O152" s="158"/>
      <c r="P152" s="23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</row>
    <row r="153" spans="2:37" s="89" customFormat="1" ht="30">
      <c r="B153" s="42" t="s">
        <v>95</v>
      </c>
      <c r="C153" s="156"/>
      <c r="D153" s="156"/>
      <c r="E153" s="156"/>
      <c r="F153" s="177"/>
      <c r="G153" s="156"/>
      <c r="H153" s="156"/>
      <c r="I153" s="156"/>
      <c r="J153" s="156"/>
      <c r="K153" s="156"/>
      <c r="L153" s="156"/>
      <c r="M153" s="158"/>
      <c r="N153" s="158"/>
      <c r="O153" s="158"/>
      <c r="P153" s="23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</row>
    <row r="154" spans="2:16" s="89" customFormat="1" ht="15">
      <c r="B154" s="14" t="s">
        <v>96</v>
      </c>
      <c r="C154" s="177">
        <v>36.1</v>
      </c>
      <c r="D154" s="177">
        <v>34.68</v>
      </c>
      <c r="E154" s="177">
        <v>30.14</v>
      </c>
      <c r="F154" s="152" t="s">
        <v>1</v>
      </c>
      <c r="G154" s="105" t="s">
        <v>203</v>
      </c>
      <c r="H154" s="176"/>
      <c r="I154" s="176"/>
      <c r="J154" s="176"/>
      <c r="K154" s="176"/>
      <c r="L154" s="155"/>
      <c r="M154" s="178"/>
      <c r="N154" s="178"/>
      <c r="O154" s="178"/>
      <c r="P154" s="25"/>
    </row>
    <row r="155" spans="2:16" s="89" customFormat="1" ht="15">
      <c r="B155" s="14" t="s">
        <v>71</v>
      </c>
      <c r="C155" s="176" t="s">
        <v>1</v>
      </c>
      <c r="D155" s="176">
        <v>6.7</v>
      </c>
      <c r="E155" s="176">
        <v>7.2</v>
      </c>
      <c r="F155" s="155" t="s">
        <v>1</v>
      </c>
      <c r="G155" s="105" t="s">
        <v>213</v>
      </c>
      <c r="H155" s="176"/>
      <c r="I155" s="176"/>
      <c r="J155" s="176"/>
      <c r="K155" s="176"/>
      <c r="L155" s="155"/>
      <c r="M155" s="178"/>
      <c r="N155" s="178"/>
      <c r="O155" s="178"/>
      <c r="P155" s="25"/>
    </row>
    <row r="156" spans="2:16" s="89" customFormat="1" ht="15">
      <c r="B156" s="14" t="s">
        <v>97</v>
      </c>
      <c r="C156" s="176">
        <v>21.1</v>
      </c>
      <c r="D156" s="176">
        <v>18</v>
      </c>
      <c r="E156" s="176" t="s">
        <v>1</v>
      </c>
      <c r="F156" s="155" t="s">
        <v>1</v>
      </c>
      <c r="G156" s="176"/>
      <c r="H156" s="176"/>
      <c r="I156" s="176"/>
      <c r="J156" s="176"/>
      <c r="K156" s="176"/>
      <c r="L156" s="155"/>
      <c r="M156" s="178"/>
      <c r="N156" s="178"/>
      <c r="O156" s="178"/>
      <c r="P156" s="25"/>
    </row>
    <row r="157" spans="2:16" s="89" customFormat="1" ht="15">
      <c r="B157" s="14" t="s">
        <v>93</v>
      </c>
      <c r="C157" s="176" t="s">
        <v>1</v>
      </c>
      <c r="D157" s="176">
        <v>1.2</v>
      </c>
      <c r="E157" s="176" t="s">
        <v>1</v>
      </c>
      <c r="F157" s="155" t="s">
        <v>1</v>
      </c>
      <c r="G157" s="176"/>
      <c r="H157" s="176"/>
      <c r="I157" s="176"/>
      <c r="J157" s="176"/>
      <c r="K157" s="176"/>
      <c r="L157" s="155"/>
      <c r="M157" s="178"/>
      <c r="N157" s="178"/>
      <c r="O157" s="178"/>
      <c r="P157" s="25"/>
    </row>
    <row r="158" spans="2:16" s="89" customFormat="1" ht="15">
      <c r="B158" s="14" t="s">
        <v>98</v>
      </c>
      <c r="C158" s="176">
        <v>40.1</v>
      </c>
      <c r="D158" s="176">
        <v>39.2</v>
      </c>
      <c r="E158" s="176">
        <v>34.7</v>
      </c>
      <c r="F158" s="155" t="s">
        <v>1</v>
      </c>
      <c r="G158" s="176"/>
      <c r="H158" s="176"/>
      <c r="I158" s="176"/>
      <c r="J158" s="176"/>
      <c r="K158" s="176"/>
      <c r="L158" s="155"/>
      <c r="M158" s="178"/>
      <c r="N158" s="178"/>
      <c r="O158" s="178"/>
      <c r="P158" s="25"/>
    </row>
    <row r="159" spans="2:16" s="89" customFormat="1" ht="15">
      <c r="B159" s="14" t="s">
        <v>94</v>
      </c>
      <c r="C159" s="176" t="s">
        <v>1</v>
      </c>
      <c r="D159" s="176">
        <v>7.8</v>
      </c>
      <c r="E159" s="176">
        <v>8.31</v>
      </c>
      <c r="F159" s="155" t="s">
        <v>1</v>
      </c>
      <c r="G159" s="176"/>
      <c r="H159" s="176"/>
      <c r="I159" s="176"/>
      <c r="J159" s="176"/>
      <c r="K159" s="176"/>
      <c r="L159" s="155"/>
      <c r="M159" s="178"/>
      <c r="N159" s="178"/>
      <c r="O159" s="178"/>
      <c r="P159" s="25"/>
    </row>
    <row r="160" spans="2:16" s="89" customFormat="1" ht="15">
      <c r="B160" s="14" t="s">
        <v>99</v>
      </c>
      <c r="C160" s="176" t="s">
        <v>1</v>
      </c>
      <c r="D160" s="176">
        <v>68.2</v>
      </c>
      <c r="E160" s="176">
        <v>57.83</v>
      </c>
      <c r="F160" s="155" t="s">
        <v>1</v>
      </c>
      <c r="G160" s="176"/>
      <c r="H160" s="176"/>
      <c r="I160" s="176"/>
      <c r="J160" s="176"/>
      <c r="K160" s="176"/>
      <c r="L160" s="155"/>
      <c r="M160" s="178"/>
      <c r="N160" s="178"/>
      <c r="O160" s="178"/>
      <c r="P160" s="25"/>
    </row>
    <row r="161" spans="2:16" s="89" customFormat="1" ht="15">
      <c r="B161" s="14" t="s">
        <v>72</v>
      </c>
      <c r="C161" s="176" t="s">
        <v>1</v>
      </c>
      <c r="D161" s="176">
        <v>27.99</v>
      </c>
      <c r="E161" s="176">
        <v>20.105</v>
      </c>
      <c r="F161" s="155" t="s">
        <v>1</v>
      </c>
      <c r="G161" s="155"/>
      <c r="H161" s="176"/>
      <c r="I161" s="155"/>
      <c r="J161" s="176"/>
      <c r="K161" s="155"/>
      <c r="L161" s="155"/>
      <c r="M161" s="178"/>
      <c r="N161" s="178"/>
      <c r="O161" s="178"/>
      <c r="P161" s="25"/>
    </row>
    <row r="162" spans="2:16" s="89" customFormat="1" ht="15">
      <c r="B162" s="14" t="s">
        <v>100</v>
      </c>
      <c r="C162" s="176" t="s">
        <v>1</v>
      </c>
      <c r="D162" s="155">
        <v>40.19</v>
      </c>
      <c r="E162" s="176">
        <v>25.84</v>
      </c>
      <c r="F162" s="155" t="s">
        <v>1</v>
      </c>
      <c r="G162" s="176"/>
      <c r="H162" s="176"/>
      <c r="I162" s="176"/>
      <c r="J162" s="176"/>
      <c r="K162" s="176"/>
      <c r="L162" s="155"/>
      <c r="M162" s="178"/>
      <c r="N162" s="178"/>
      <c r="O162" s="178"/>
      <c r="P162" s="25"/>
    </row>
    <row r="163" spans="2:16" s="89" customFormat="1" ht="15">
      <c r="B163" s="14" t="s">
        <v>73</v>
      </c>
      <c r="C163" s="176" t="s">
        <v>1</v>
      </c>
      <c r="D163" s="155">
        <v>11.32</v>
      </c>
      <c r="E163" s="176">
        <v>6.05</v>
      </c>
      <c r="F163" s="155" t="s">
        <v>1</v>
      </c>
      <c r="G163" s="155"/>
      <c r="H163" s="176"/>
      <c r="I163" s="155"/>
      <c r="J163" s="176"/>
      <c r="K163" s="155"/>
      <c r="L163" s="155"/>
      <c r="M163" s="178"/>
      <c r="N163" s="178"/>
      <c r="O163" s="178"/>
      <c r="P163" s="25"/>
    </row>
    <row r="164" spans="2:22" s="89" customFormat="1" ht="15">
      <c r="B164" s="14"/>
      <c r="C164" s="154"/>
      <c r="D164" s="154"/>
      <c r="E164" s="154"/>
      <c r="F164" s="154"/>
      <c r="G164" s="94"/>
      <c r="H164" s="154"/>
      <c r="I164" s="94"/>
      <c r="J164" s="154"/>
      <c r="K164" s="94"/>
      <c r="L164" s="176"/>
      <c r="M164" s="94"/>
      <c r="N164" s="154"/>
      <c r="O164" s="94"/>
      <c r="P164" s="21"/>
      <c r="Q164" s="94"/>
      <c r="R164" s="21"/>
      <c r="S164" s="21"/>
      <c r="T164" s="21"/>
      <c r="U164" s="21"/>
      <c r="V164" s="21"/>
    </row>
    <row r="165" spans="3:22" s="89" customFormat="1" ht="15">
      <c r="C165" s="94"/>
      <c r="D165" s="94"/>
      <c r="E165" s="94"/>
      <c r="F165" s="94"/>
      <c r="G165" s="154"/>
      <c r="H165" s="94"/>
      <c r="I165" s="154"/>
      <c r="J165" s="94"/>
      <c r="K165" s="154"/>
      <c r="L165" s="94"/>
      <c r="M165" s="154"/>
      <c r="N165" s="94"/>
      <c r="O165" s="154"/>
      <c r="P165" s="94"/>
      <c r="Q165" s="21"/>
      <c r="R165" s="94"/>
      <c r="S165" s="94"/>
      <c r="T165" s="94"/>
      <c r="U165" s="94"/>
      <c r="V165" s="94"/>
    </row>
    <row r="166" spans="1:25" s="89" customFormat="1" ht="15">
      <c r="A166" s="18"/>
      <c r="B166" s="19"/>
      <c r="C166" s="154"/>
      <c r="D166" s="154"/>
      <c r="E166" s="154"/>
      <c r="F166" s="154"/>
      <c r="G166" s="154"/>
      <c r="H166" s="154"/>
      <c r="I166" s="154"/>
      <c r="J166" s="94"/>
      <c r="K166" s="154"/>
      <c r="L166" s="94"/>
      <c r="M166" s="154"/>
      <c r="N166" s="94"/>
      <c r="O166" s="154"/>
      <c r="P166" s="94"/>
      <c r="Q166" s="21"/>
      <c r="R166" s="94"/>
      <c r="S166" s="21"/>
      <c r="T166" s="94"/>
      <c r="U166" s="21"/>
      <c r="V166" s="21"/>
      <c r="W166" s="21"/>
      <c r="X166" s="21"/>
      <c r="Y166" s="21"/>
    </row>
    <row r="167" spans="2:25" s="89" customFormat="1" ht="15">
      <c r="B167" s="1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</row>
    <row r="168" spans="2:25" s="89" customFormat="1" ht="15">
      <c r="B168" s="1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</row>
    <row r="169" spans="2:25" s="89" customFormat="1" ht="15">
      <c r="B169" s="1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</row>
    <row r="170" spans="2:25" s="89" customFormat="1" ht="15">
      <c r="B170" s="1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</row>
    <row r="171" spans="2:25" s="89" customFormat="1" ht="15">
      <c r="B171" s="1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</row>
    <row r="172" spans="2:25" s="89" customFormat="1" ht="15">
      <c r="B172" s="1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</row>
    <row r="173" spans="2:25" s="89" customFormat="1" ht="15">
      <c r="B173" s="1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</row>
    <row r="174" spans="2:25" s="89" customFormat="1" ht="15">
      <c r="B174" s="1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</row>
    <row r="175" spans="2:25" s="89" customFormat="1" ht="15">
      <c r="B175" s="14"/>
      <c r="C175" s="109"/>
      <c r="D175" s="109"/>
      <c r="E175" s="109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</row>
    <row r="176" spans="2:25" s="89" customFormat="1" ht="15">
      <c r="B176" s="1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</row>
    <row r="177" spans="2:25" s="89" customFormat="1" ht="15">
      <c r="B177" s="1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</row>
    <row r="178" spans="2:25" s="89" customFormat="1" ht="15">
      <c r="B178" s="1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</row>
    <row r="179" spans="2:25" s="89" customFormat="1" ht="15">
      <c r="B179" s="14"/>
      <c r="C179" s="94"/>
      <c r="D179" s="94"/>
      <c r="E179" s="109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</row>
    <row r="180" spans="2:25" s="89" customFormat="1" ht="15">
      <c r="B180" s="14"/>
      <c r="C180" s="94"/>
      <c r="D180" s="94"/>
      <c r="E180" s="94"/>
      <c r="F180" s="94"/>
      <c r="G180" s="94"/>
      <c r="H180" s="94"/>
      <c r="I180" s="94"/>
      <c r="K180" s="94"/>
      <c r="M180" s="94"/>
      <c r="O180" s="94"/>
      <c r="Q180" s="94"/>
      <c r="S180" s="94"/>
      <c r="U180" s="94"/>
      <c r="V180" s="94"/>
      <c r="W180" s="94"/>
      <c r="X180" s="94"/>
      <c r="Y180" s="94"/>
    </row>
    <row r="181" s="89" customFormat="1" ht="15"/>
    <row r="182" s="89" customFormat="1" ht="15"/>
    <row r="183" s="89" customFormat="1" ht="15"/>
    <row r="184" s="89" customFormat="1" ht="15"/>
    <row r="185" s="89" customFormat="1" ht="15"/>
    <row r="186" s="89" customFormat="1" ht="15"/>
    <row r="187" s="89" customFormat="1" ht="15"/>
    <row r="188" s="89" customFormat="1" ht="15"/>
    <row r="189" s="89" customFormat="1" ht="15"/>
    <row r="190" s="89" customFormat="1" ht="15"/>
    <row r="191" s="89" customFormat="1" ht="15"/>
    <row r="192" s="89" customFormat="1" ht="15"/>
    <row r="193" s="89" customFormat="1" ht="15"/>
    <row r="194" s="89" customFormat="1" ht="15"/>
    <row r="195" s="89" customFormat="1" ht="15"/>
    <row r="196" s="89" customFormat="1" ht="15"/>
    <row r="197" s="89" customFormat="1" ht="15"/>
    <row r="198" s="89" customFormat="1" ht="15"/>
    <row r="199" s="89" customFormat="1" ht="15"/>
    <row r="200" s="89" customFormat="1" ht="15"/>
    <row r="201" s="89" customFormat="1" ht="15"/>
    <row r="202" s="89" customFormat="1" ht="15"/>
    <row r="203" s="89" customFormat="1" ht="15"/>
    <row r="204" s="89" customFormat="1" ht="15"/>
    <row r="205" s="89" customFormat="1" ht="15"/>
    <row r="206" s="89" customFormat="1" ht="15"/>
    <row r="207" s="89" customFormat="1" ht="15"/>
    <row r="208" s="89" customFormat="1" ht="15"/>
    <row r="209" s="89" customFormat="1" ht="15"/>
    <row r="210" s="89" customFormat="1" ht="15"/>
    <row r="211" s="89" customFormat="1" ht="15"/>
    <row r="212" s="89" customFormat="1" ht="15"/>
    <row r="213" s="89" customFormat="1" ht="15"/>
    <row r="214" s="89" customFormat="1" ht="15"/>
    <row r="215" spans="10:20" s="89" customFormat="1" ht="15">
      <c r="J215" s="88"/>
      <c r="L215" s="88"/>
      <c r="N215" s="88"/>
      <c r="P215" s="88"/>
      <c r="R215" s="88"/>
      <c r="T215" s="88"/>
    </row>
  </sheetData>
  <sheetProtection/>
  <mergeCells count="12">
    <mergeCell ref="A150:B150"/>
    <mergeCell ref="A137:B137"/>
    <mergeCell ref="A67:B67"/>
    <mergeCell ref="A51:B51"/>
    <mergeCell ref="A58:B58"/>
    <mergeCell ref="A110:B110"/>
    <mergeCell ref="A105:B105"/>
    <mergeCell ref="A117:B117"/>
    <mergeCell ref="A3:B3"/>
    <mergeCell ref="A27:B27"/>
    <mergeCell ref="A34:B34"/>
    <mergeCell ref="A97:B97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zoomScale="85" zoomScaleNormal="85" zoomScalePageLayoutView="0" workbookViewId="0" topLeftCell="A1">
      <pane xSplit="2" ySplit="3" topLeftCell="C4" activePane="bottomRight" state="frozen"/>
      <selection pane="topLeft" activeCell="G7" sqref="G7"/>
      <selection pane="topRight" activeCell="G7" sqref="G7"/>
      <selection pane="bottomLeft" activeCell="G7" sqref="G7"/>
      <selection pane="bottomRight" activeCell="J35" sqref="J35"/>
    </sheetView>
  </sheetViews>
  <sheetFormatPr defaultColWidth="9.140625" defaultRowHeight="15"/>
  <cols>
    <col min="1" max="1" width="9.140625" style="1" customWidth="1"/>
    <col min="2" max="2" width="58.00390625" style="1" bestFit="1" customWidth="1"/>
    <col min="3" max="3" width="11.7109375" style="1" bestFit="1" customWidth="1"/>
    <col min="4" max="8" width="13.7109375" style="1" customWidth="1"/>
    <col min="9" max="9" width="12.57421875" style="1" bestFit="1" customWidth="1"/>
    <col min="10" max="13" width="13.7109375" style="1" customWidth="1"/>
    <col min="14" max="16384" width="9.140625" style="1" customWidth="1"/>
  </cols>
  <sheetData>
    <row r="1" spans="1:2" ht="18.75">
      <c r="A1" s="15" t="s">
        <v>288</v>
      </c>
      <c r="B1" s="11"/>
    </row>
    <row r="3" spans="1:13" s="9" customFormat="1" ht="15">
      <c r="A3" s="366"/>
      <c r="B3" s="366"/>
      <c r="C3" s="8">
        <v>2000</v>
      </c>
      <c r="D3" s="8">
        <v>2001</v>
      </c>
      <c r="E3" s="8">
        <v>2002</v>
      </c>
      <c r="F3" s="8">
        <v>2003</v>
      </c>
      <c r="G3" s="8">
        <v>2004</v>
      </c>
      <c r="H3" s="8">
        <v>2005</v>
      </c>
      <c r="I3" s="8">
        <v>2006</v>
      </c>
      <c r="J3" s="8">
        <v>2007</v>
      </c>
      <c r="K3" s="8">
        <v>2008</v>
      </c>
      <c r="L3" s="8">
        <v>2009</v>
      </c>
      <c r="M3" s="8">
        <v>2010</v>
      </c>
    </row>
    <row r="4" spans="1:13" ht="15">
      <c r="A4" s="6" t="s">
        <v>289</v>
      </c>
      <c r="B4" s="7" t="s">
        <v>290</v>
      </c>
      <c r="C4" s="276" t="s">
        <v>1</v>
      </c>
      <c r="D4" s="276" t="s">
        <v>1</v>
      </c>
      <c r="E4" s="276" t="s">
        <v>1</v>
      </c>
      <c r="F4" s="276" t="s">
        <v>1</v>
      </c>
      <c r="G4" s="276" t="s">
        <v>1</v>
      </c>
      <c r="H4" s="276" t="s">
        <v>1</v>
      </c>
      <c r="I4" s="276" t="s">
        <v>1</v>
      </c>
      <c r="J4" s="276" t="s">
        <v>1</v>
      </c>
      <c r="K4" s="276" t="s">
        <v>1</v>
      </c>
      <c r="L4" s="276" t="s">
        <v>1</v>
      </c>
      <c r="M4" s="276" t="s">
        <v>1</v>
      </c>
    </row>
    <row r="5" spans="1:8" ht="30">
      <c r="A5" s="18"/>
      <c r="B5" s="42" t="s">
        <v>312</v>
      </c>
      <c r="C5" s="261"/>
      <c r="F5" s="261"/>
      <c r="H5" s="261"/>
    </row>
    <row r="6" spans="1:2" ht="15">
      <c r="A6" s="18"/>
      <c r="B6" s="42" t="s">
        <v>313</v>
      </c>
    </row>
    <row r="7" spans="1:13" s="2" customFormat="1" ht="15">
      <c r="A7" s="18"/>
      <c r="B7" s="14" t="s">
        <v>314</v>
      </c>
      <c r="C7" s="278">
        <v>0</v>
      </c>
      <c r="D7" s="278">
        <v>0</v>
      </c>
      <c r="E7" s="278">
        <v>0</v>
      </c>
      <c r="F7" s="278">
        <v>0</v>
      </c>
      <c r="G7" s="268">
        <v>1</v>
      </c>
      <c r="H7" s="277">
        <v>3</v>
      </c>
      <c r="I7" s="268">
        <v>4</v>
      </c>
      <c r="J7" s="268">
        <v>5</v>
      </c>
      <c r="K7" s="268">
        <v>6</v>
      </c>
      <c r="L7" s="268">
        <v>8</v>
      </c>
      <c r="M7" s="277">
        <v>8</v>
      </c>
    </row>
    <row r="8" spans="1:13" s="2" customFormat="1" ht="15">
      <c r="A8" s="18"/>
      <c r="B8" s="14" t="s">
        <v>315</v>
      </c>
      <c r="C8" s="276">
        <v>5</v>
      </c>
      <c r="D8" s="268">
        <v>9</v>
      </c>
      <c r="E8" s="268">
        <v>11</v>
      </c>
      <c r="F8" s="268">
        <v>15</v>
      </c>
      <c r="G8" s="268">
        <v>19</v>
      </c>
      <c r="H8" s="277">
        <v>23</v>
      </c>
      <c r="I8" s="268">
        <v>27</v>
      </c>
      <c r="J8" s="268">
        <v>30</v>
      </c>
      <c r="K8" s="268">
        <v>37</v>
      </c>
      <c r="L8" s="268">
        <v>33</v>
      </c>
      <c r="M8" s="277">
        <v>41</v>
      </c>
    </row>
    <row r="9" spans="1:13" s="2" customFormat="1" ht="15">
      <c r="A9" s="18"/>
      <c r="B9" s="14" t="s">
        <v>291</v>
      </c>
      <c r="C9" s="276" t="s">
        <v>1</v>
      </c>
      <c r="D9" s="268">
        <v>87</v>
      </c>
      <c r="E9" s="268">
        <v>209</v>
      </c>
      <c r="F9" s="268">
        <v>329</v>
      </c>
      <c r="G9" s="268">
        <v>431</v>
      </c>
      <c r="H9" s="277">
        <v>633</v>
      </c>
      <c r="I9" s="268">
        <v>826</v>
      </c>
      <c r="J9" s="268">
        <v>1065</v>
      </c>
      <c r="K9" s="268">
        <v>1338</v>
      </c>
      <c r="L9" s="268">
        <v>1501</v>
      </c>
      <c r="M9" s="277">
        <v>1758</v>
      </c>
    </row>
    <row r="10" spans="1:13" s="2" customFormat="1" ht="15" hidden="1">
      <c r="A10" s="18"/>
      <c r="B10" s="14" t="s">
        <v>292</v>
      </c>
      <c r="C10" s="261">
        <v>93958387</v>
      </c>
      <c r="D10" s="261">
        <v>95456935</v>
      </c>
      <c r="E10" s="261">
        <v>99930217</v>
      </c>
      <c r="F10" s="261">
        <v>102552750</v>
      </c>
      <c r="G10" s="261">
        <v>104870663</v>
      </c>
      <c r="H10" s="27"/>
      <c r="I10" s="261">
        <v>93958387</v>
      </c>
      <c r="J10" s="261">
        <v>99930217</v>
      </c>
      <c r="K10" s="261">
        <v>102552750</v>
      </c>
      <c r="L10" s="261">
        <v>104870663</v>
      </c>
      <c r="M10" s="27"/>
    </row>
    <row r="11" spans="1:13" s="2" customFormat="1" ht="15" hidden="1">
      <c r="A11" s="18"/>
      <c r="B11" s="14" t="s">
        <v>293</v>
      </c>
      <c r="C11" s="261">
        <v>26027953</v>
      </c>
      <c r="D11" s="261">
        <v>26821889</v>
      </c>
      <c r="E11" s="261">
        <v>28042390</v>
      </c>
      <c r="F11" s="261">
        <v>28183773</v>
      </c>
      <c r="G11" s="261">
        <v>29114041</v>
      </c>
      <c r="H11" s="27"/>
      <c r="I11" s="261">
        <v>26027953</v>
      </c>
      <c r="J11" s="261">
        <v>28042390</v>
      </c>
      <c r="K11" s="261">
        <v>28183773</v>
      </c>
      <c r="L11" s="261">
        <v>29114041</v>
      </c>
      <c r="M11" s="27"/>
    </row>
    <row r="13" spans="1:13" ht="15">
      <c r="A13" s="6" t="s">
        <v>294</v>
      </c>
      <c r="B13" s="7" t="s">
        <v>295</v>
      </c>
      <c r="C13" s="263"/>
      <c r="D13" s="263"/>
      <c r="E13" s="26"/>
      <c r="F13" s="26"/>
      <c r="G13" s="26"/>
      <c r="H13" s="263"/>
      <c r="I13" s="263"/>
      <c r="J13" s="26"/>
      <c r="K13" s="26"/>
      <c r="L13" s="26"/>
      <c r="M13" s="263"/>
    </row>
    <row r="14" spans="1:9" ht="30">
      <c r="A14" s="18"/>
      <c r="B14" s="42" t="s">
        <v>321</v>
      </c>
      <c r="C14" s="261"/>
      <c r="I14" s="261"/>
    </row>
    <row r="15" spans="1:13" s="2" customFormat="1" ht="30">
      <c r="A15" s="18"/>
      <c r="B15" s="28" t="s">
        <v>316</v>
      </c>
      <c r="C15" s="276">
        <v>10</v>
      </c>
      <c r="D15" s="268">
        <v>10</v>
      </c>
      <c r="E15" s="268">
        <v>10</v>
      </c>
      <c r="F15" s="268">
        <v>18</v>
      </c>
      <c r="G15" s="268">
        <v>10</v>
      </c>
      <c r="H15" s="277">
        <v>33</v>
      </c>
      <c r="I15" s="268">
        <v>48</v>
      </c>
      <c r="J15" s="268">
        <v>79</v>
      </c>
      <c r="K15" s="268">
        <v>96</v>
      </c>
      <c r="L15" s="268">
        <v>119</v>
      </c>
      <c r="M15" s="277">
        <v>138</v>
      </c>
    </row>
    <row r="16" spans="1:13" s="2" customFormat="1" ht="15">
      <c r="A16" s="18"/>
      <c r="B16" s="279" t="s">
        <v>317</v>
      </c>
      <c r="C16" s="276">
        <v>7</v>
      </c>
      <c r="D16" s="268">
        <v>7</v>
      </c>
      <c r="E16" s="268">
        <v>7</v>
      </c>
      <c r="F16" s="268">
        <v>14</v>
      </c>
      <c r="G16" s="268">
        <v>7</v>
      </c>
      <c r="H16" s="277">
        <v>28</v>
      </c>
      <c r="I16" s="268">
        <v>38</v>
      </c>
      <c r="J16" s="268">
        <v>66</v>
      </c>
      <c r="K16" s="268">
        <v>80</v>
      </c>
      <c r="L16" s="268">
        <v>99</v>
      </c>
      <c r="M16" s="277">
        <v>120</v>
      </c>
    </row>
    <row r="17" spans="1:13" s="2" customFormat="1" ht="15">
      <c r="A17" s="18"/>
      <c r="B17" s="279" t="s">
        <v>318</v>
      </c>
      <c r="C17" s="276">
        <v>3</v>
      </c>
      <c r="D17" s="268">
        <v>3</v>
      </c>
      <c r="E17" s="268">
        <v>3</v>
      </c>
      <c r="F17" s="268">
        <v>4</v>
      </c>
      <c r="G17" s="268">
        <v>3</v>
      </c>
      <c r="H17" s="277">
        <v>5</v>
      </c>
      <c r="I17" s="268">
        <v>7</v>
      </c>
      <c r="J17" s="268">
        <v>8</v>
      </c>
      <c r="K17" s="268">
        <v>9</v>
      </c>
      <c r="L17" s="268">
        <v>10</v>
      </c>
      <c r="M17" s="277">
        <v>6</v>
      </c>
    </row>
    <row r="18" spans="1:13" s="2" customFormat="1" ht="15">
      <c r="A18" s="18"/>
      <c r="B18" s="279" t="s">
        <v>319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0</v>
      </c>
      <c r="I18" s="268">
        <v>3</v>
      </c>
      <c r="J18" s="268">
        <v>5</v>
      </c>
      <c r="K18" s="268">
        <v>7</v>
      </c>
      <c r="L18" s="268">
        <v>10</v>
      </c>
      <c r="M18" s="277">
        <v>12</v>
      </c>
    </row>
    <row r="19" spans="5:12" ht="15">
      <c r="E19" s="26"/>
      <c r="F19" s="26"/>
      <c r="G19" s="26"/>
      <c r="J19" s="26"/>
      <c r="K19" s="26"/>
      <c r="L19" s="26"/>
    </row>
    <row r="20" spans="1:13" ht="15">
      <c r="A20" s="6" t="s">
        <v>296</v>
      </c>
      <c r="B20" s="7" t="s">
        <v>320</v>
      </c>
      <c r="C20" s="53" t="s">
        <v>1</v>
      </c>
      <c r="D20" s="53" t="s">
        <v>1</v>
      </c>
      <c r="E20" s="53" t="s">
        <v>1</v>
      </c>
      <c r="F20" s="53" t="s">
        <v>1</v>
      </c>
      <c r="G20" s="53" t="s">
        <v>1</v>
      </c>
      <c r="H20" s="53" t="s">
        <v>1</v>
      </c>
      <c r="I20" s="53" t="s">
        <v>1</v>
      </c>
      <c r="J20" s="53" t="s">
        <v>1</v>
      </c>
      <c r="K20" s="53" t="s">
        <v>1</v>
      </c>
      <c r="L20" s="53" t="s">
        <v>1</v>
      </c>
      <c r="M20" s="53" t="s">
        <v>1</v>
      </c>
    </row>
    <row r="21" spans="1:13" ht="30">
      <c r="A21" s="18"/>
      <c r="B21" s="42" t="s">
        <v>312</v>
      </c>
      <c r="C21" s="53"/>
      <c r="D21" s="53"/>
      <c r="E21" s="53"/>
      <c r="F21" s="270"/>
      <c r="G21" s="270"/>
      <c r="H21" s="270"/>
      <c r="I21" s="270"/>
      <c r="J21" s="270"/>
      <c r="K21" s="270"/>
      <c r="L21" s="270"/>
      <c r="M21" s="270"/>
    </row>
    <row r="22" spans="1:15" s="2" customFormat="1" ht="15">
      <c r="A22" s="18"/>
      <c r="B22" s="14" t="s">
        <v>322</v>
      </c>
      <c r="C22" s="53" t="s">
        <v>1</v>
      </c>
      <c r="D22" s="53" t="s">
        <v>1</v>
      </c>
      <c r="E22" s="53" t="s">
        <v>1</v>
      </c>
      <c r="F22" s="276">
        <v>5</v>
      </c>
      <c r="G22" s="276">
        <v>19</v>
      </c>
      <c r="H22" s="276">
        <v>44</v>
      </c>
      <c r="I22" s="276">
        <v>59</v>
      </c>
      <c r="J22" s="276">
        <v>19</v>
      </c>
      <c r="K22" s="276">
        <v>11</v>
      </c>
      <c r="L22" s="276">
        <v>131</v>
      </c>
      <c r="M22" s="276">
        <v>55</v>
      </c>
      <c r="N22" s="32"/>
      <c r="O22" s="271"/>
    </row>
    <row r="23" spans="1:13" s="2" customFormat="1" ht="15" hidden="1">
      <c r="A23" s="18"/>
      <c r="B23" s="14" t="s">
        <v>292</v>
      </c>
      <c r="C23" s="261">
        <v>93958387</v>
      </c>
      <c r="D23" s="261">
        <v>95456935</v>
      </c>
      <c r="E23" s="261">
        <v>99930217</v>
      </c>
      <c r="F23" s="261">
        <v>102552750</v>
      </c>
      <c r="G23" s="261">
        <v>104870663</v>
      </c>
      <c r="H23" s="27"/>
      <c r="I23" s="261">
        <v>93958387</v>
      </c>
      <c r="J23" s="261">
        <v>99930217</v>
      </c>
      <c r="K23" s="261">
        <v>102552750</v>
      </c>
      <c r="L23" s="261">
        <v>104870663</v>
      </c>
      <c r="M23" s="27"/>
    </row>
    <row r="24" spans="1:13" s="2" customFormat="1" ht="15" hidden="1">
      <c r="A24" s="18"/>
      <c r="B24" s="14" t="s">
        <v>293</v>
      </c>
      <c r="C24" s="261">
        <v>26027953</v>
      </c>
      <c r="D24" s="261">
        <v>26821889</v>
      </c>
      <c r="E24" s="261">
        <v>28042390</v>
      </c>
      <c r="F24" s="261">
        <v>28183773</v>
      </c>
      <c r="G24" s="261">
        <v>29114041</v>
      </c>
      <c r="H24" s="27"/>
      <c r="I24" s="261">
        <v>26027953</v>
      </c>
      <c r="J24" s="261">
        <v>28042390</v>
      </c>
      <c r="K24" s="261">
        <v>28183773</v>
      </c>
      <c r="L24" s="261">
        <v>29114041</v>
      </c>
      <c r="M24" s="27"/>
    </row>
    <row r="25" spans="1:13" s="2" customFormat="1" ht="15">
      <c r="A25" s="18"/>
      <c r="B25" s="14"/>
      <c r="C25" s="261"/>
      <c r="D25" s="261"/>
      <c r="E25" s="261"/>
      <c r="F25" s="261"/>
      <c r="G25" s="261"/>
      <c r="H25" s="27"/>
      <c r="I25" s="261"/>
      <c r="J25" s="261"/>
      <c r="K25" s="261"/>
      <c r="L25" s="261"/>
      <c r="M25" s="27"/>
    </row>
    <row r="26" spans="1:13" ht="15">
      <c r="A26" s="6" t="s">
        <v>297</v>
      </c>
      <c r="B26" s="7" t="s">
        <v>298</v>
      </c>
      <c r="C26" s="268"/>
      <c r="D26" s="268"/>
      <c r="E26" s="268"/>
      <c r="F26" s="268"/>
      <c r="G26" s="268"/>
      <c r="H26" s="263"/>
      <c r="I26" s="268"/>
      <c r="J26" s="268"/>
      <c r="K26" s="268"/>
      <c r="L26" s="268"/>
      <c r="M26" s="263"/>
    </row>
    <row r="27" spans="1:13" ht="30">
      <c r="A27" s="18"/>
      <c r="B27" s="42" t="s">
        <v>312</v>
      </c>
      <c r="C27" s="268"/>
      <c r="D27" s="268"/>
      <c r="E27" s="268"/>
      <c r="F27" s="268"/>
      <c r="G27" s="268"/>
      <c r="H27" s="263"/>
      <c r="I27" s="268"/>
      <c r="J27" s="268"/>
      <c r="K27" s="268"/>
      <c r="L27" s="268"/>
      <c r="M27" s="263"/>
    </row>
    <row r="28" spans="1:13" s="2" customFormat="1" ht="15">
      <c r="A28" s="18"/>
      <c r="B28" s="14" t="s">
        <v>299</v>
      </c>
      <c r="C28" s="280">
        <v>76</v>
      </c>
      <c r="D28" s="280">
        <v>97</v>
      </c>
      <c r="E28" s="280">
        <v>61</v>
      </c>
      <c r="F28" s="280">
        <v>102</v>
      </c>
      <c r="G28" s="280">
        <v>118</v>
      </c>
      <c r="H28" s="281">
        <v>67</v>
      </c>
      <c r="I28" s="280">
        <v>103</v>
      </c>
      <c r="J28" s="280">
        <v>83</v>
      </c>
      <c r="K28" s="280">
        <v>82</v>
      </c>
      <c r="L28" s="280">
        <v>41</v>
      </c>
      <c r="M28" s="281">
        <v>32</v>
      </c>
    </row>
    <row r="29" spans="2:13" ht="15">
      <c r="B29" s="14" t="s">
        <v>323</v>
      </c>
      <c r="C29" s="282" t="s">
        <v>1</v>
      </c>
      <c r="D29" s="282" t="s">
        <v>1</v>
      </c>
      <c r="E29" s="280">
        <v>66730</v>
      </c>
      <c r="F29" s="280">
        <v>239496</v>
      </c>
      <c r="G29" s="361">
        <v>60470</v>
      </c>
      <c r="H29" s="362">
        <v>96000</v>
      </c>
      <c r="I29" s="361">
        <v>180000</v>
      </c>
      <c r="J29" s="361">
        <v>89350</v>
      </c>
      <c r="K29" s="280">
        <v>7013367</v>
      </c>
      <c r="L29" s="280">
        <v>3719622</v>
      </c>
      <c r="M29" s="281">
        <v>1070820</v>
      </c>
    </row>
    <row r="30" spans="2:13" ht="15">
      <c r="B30" s="14" t="s">
        <v>324</v>
      </c>
      <c r="C30" s="282" t="s">
        <v>1</v>
      </c>
      <c r="D30" s="282" t="s">
        <v>1</v>
      </c>
      <c r="E30" s="280">
        <v>43274</v>
      </c>
      <c r="F30" s="280">
        <v>76079</v>
      </c>
      <c r="G30" s="361">
        <v>60470</v>
      </c>
      <c r="H30" s="362">
        <v>96000</v>
      </c>
      <c r="I30" s="361">
        <v>180000</v>
      </c>
      <c r="J30" s="361">
        <v>89350</v>
      </c>
      <c r="K30" s="280">
        <v>45839</v>
      </c>
      <c r="L30" s="280">
        <v>32818</v>
      </c>
      <c r="M30" s="281">
        <v>23832</v>
      </c>
    </row>
    <row r="31" spans="7:10" ht="15">
      <c r="G31" s="340"/>
      <c r="H31" s="340"/>
      <c r="I31" s="340"/>
      <c r="J31" s="340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0" sqref="H30"/>
    </sheetView>
  </sheetViews>
  <sheetFormatPr defaultColWidth="9.140625" defaultRowHeight="15"/>
  <cols>
    <col min="1" max="1" width="55.140625" style="1" customWidth="1"/>
    <col min="2" max="3" width="11.00390625" style="242" customWidth="1"/>
    <col min="4" max="4" width="11.00390625" style="1" customWidth="1"/>
    <col min="5" max="6" width="11.421875" style="1" customWidth="1"/>
    <col min="7" max="7" width="11.00390625" style="1" customWidth="1"/>
    <col min="8" max="8" width="11.00390625" style="242" customWidth="1"/>
    <col min="9" max="13" width="11.00390625" style="1" customWidth="1"/>
    <col min="14" max="16384" width="9.140625" style="1" customWidth="1"/>
  </cols>
  <sheetData>
    <row r="1" spans="1:12" ht="15">
      <c r="A1" s="7" t="s">
        <v>80</v>
      </c>
      <c r="B1" s="247"/>
      <c r="C1" s="247"/>
      <c r="D1" s="31"/>
      <c r="E1" s="31"/>
      <c r="F1" s="31"/>
      <c r="G1" s="119"/>
      <c r="H1" s="247"/>
      <c r="L1" s="81"/>
    </row>
    <row r="2" spans="1:13" ht="30">
      <c r="A2" s="42" t="s">
        <v>228</v>
      </c>
      <c r="B2" s="368">
        <v>2001</v>
      </c>
      <c r="C2" s="368"/>
      <c r="D2" s="368"/>
      <c r="E2" s="368"/>
      <c r="F2" s="368">
        <v>2007</v>
      </c>
      <c r="G2" s="368"/>
      <c r="H2" s="368"/>
      <c r="I2" s="368"/>
      <c r="J2" s="368">
        <v>2009</v>
      </c>
      <c r="K2" s="368"/>
      <c r="L2" s="368"/>
      <c r="M2" s="368"/>
    </row>
    <row r="3" spans="1:13" ht="90">
      <c r="A3" s="42" t="s">
        <v>241</v>
      </c>
      <c r="B3" s="258" t="s">
        <v>6</v>
      </c>
      <c r="C3" s="258" t="s">
        <v>264</v>
      </c>
      <c r="D3" s="251" t="s">
        <v>265</v>
      </c>
      <c r="E3" s="251" t="s">
        <v>266</v>
      </c>
      <c r="F3" s="251" t="s">
        <v>6</v>
      </c>
      <c r="G3" s="258" t="s">
        <v>264</v>
      </c>
      <c r="H3" s="251" t="s">
        <v>265</v>
      </c>
      <c r="I3" s="251" t="s">
        <v>266</v>
      </c>
      <c r="J3" s="251" t="s">
        <v>6</v>
      </c>
      <c r="K3" s="258" t="s">
        <v>264</v>
      </c>
      <c r="L3" s="251" t="s">
        <v>265</v>
      </c>
      <c r="M3" s="251" t="s">
        <v>266</v>
      </c>
    </row>
    <row r="4" spans="2:8" ht="15">
      <c r="B4" s="257"/>
      <c r="C4" s="257"/>
      <c r="D4" s="2"/>
      <c r="E4" s="2"/>
      <c r="F4" s="2"/>
      <c r="G4" s="249"/>
      <c r="H4" s="248"/>
    </row>
    <row r="5" spans="1:13" ht="15">
      <c r="A5" s="84" t="s">
        <v>246</v>
      </c>
      <c r="B5" s="250">
        <f>SUM(C5:E5)</f>
        <v>60904.42429447174</v>
      </c>
      <c r="C5" s="250">
        <v>37176.79608249664</v>
      </c>
      <c r="D5" s="250">
        <v>23727.628211975098</v>
      </c>
      <c r="E5" s="250">
        <v>0</v>
      </c>
      <c r="F5" s="250">
        <f>SUM(G5:I5)</f>
        <v>48757.8147115261</v>
      </c>
      <c r="G5" s="250">
        <v>34341.555439366464</v>
      </c>
      <c r="H5" s="250">
        <v>14416.259272159637</v>
      </c>
      <c r="I5" s="250">
        <v>0</v>
      </c>
      <c r="J5" s="250">
        <f>SUM(K5:M5)</f>
        <v>97854.16892715084</v>
      </c>
      <c r="K5" s="250">
        <v>61797.03948715534</v>
      </c>
      <c r="L5" s="250">
        <v>36057.1294399955</v>
      </c>
      <c r="M5" s="250">
        <v>0</v>
      </c>
    </row>
    <row r="6" spans="1:13" s="2" customFormat="1" ht="15">
      <c r="A6" s="56" t="s">
        <v>2</v>
      </c>
      <c r="B6" s="250">
        <f aca="true" t="shared" si="0" ref="B6:B19">SUM(C6:E6)</f>
        <v>31916.5391998291</v>
      </c>
      <c r="C6" s="250">
        <v>19489.96907234192</v>
      </c>
      <c r="D6" s="250">
        <v>12426.570127487183</v>
      </c>
      <c r="E6" s="250">
        <v>0</v>
      </c>
      <c r="F6" s="250">
        <f aca="true" t="shared" si="1" ref="F6:F19">SUM(G6:I6)</f>
        <v>31939.980682964648</v>
      </c>
      <c r="G6" s="250">
        <v>22414.233495788052</v>
      </c>
      <c r="H6" s="250">
        <v>9525.747187176597</v>
      </c>
      <c r="I6" s="250">
        <v>0</v>
      </c>
      <c r="J6" s="250">
        <f aca="true" t="shared" si="2" ref="J6:J19">SUM(K6:M6)</f>
        <v>50860.96481520022</v>
      </c>
      <c r="K6" s="250">
        <v>31741.285009383275</v>
      </c>
      <c r="L6" s="250">
        <v>19119.679805816944</v>
      </c>
      <c r="M6" s="250">
        <v>0</v>
      </c>
    </row>
    <row r="7" spans="1:13" s="2" customFormat="1" ht="15">
      <c r="A7" s="56" t="s">
        <v>3</v>
      </c>
      <c r="B7" s="250">
        <f t="shared" si="0"/>
        <v>28987.88509464264</v>
      </c>
      <c r="C7" s="250">
        <v>17686.827010154724</v>
      </c>
      <c r="D7" s="250">
        <v>11301.058084487915</v>
      </c>
      <c r="E7" s="250">
        <v>0</v>
      </c>
      <c r="F7" s="250">
        <f t="shared" si="1"/>
        <v>16817.834028561454</v>
      </c>
      <c r="G7" s="250">
        <v>11927.321943578414</v>
      </c>
      <c r="H7" s="250">
        <v>4890.51208498304</v>
      </c>
      <c r="I7" s="250">
        <v>0</v>
      </c>
      <c r="J7" s="250">
        <f t="shared" si="2"/>
        <v>46993.20411195066</v>
      </c>
      <c r="K7" s="250">
        <v>30055.754477772105</v>
      </c>
      <c r="L7" s="250">
        <v>16937.449634178553</v>
      </c>
      <c r="M7" s="250">
        <v>0</v>
      </c>
    </row>
    <row r="8" spans="1:13" s="2" customFormat="1" ht="15">
      <c r="A8" s="56" t="s">
        <v>115</v>
      </c>
      <c r="B8" s="250">
        <f t="shared" si="0"/>
        <v>11595.49901676178</v>
      </c>
      <c r="C8" s="250">
        <v>8800.330018043518</v>
      </c>
      <c r="D8" s="250">
        <v>2795.1689987182617</v>
      </c>
      <c r="E8" s="250">
        <v>0</v>
      </c>
      <c r="F8" s="250">
        <f t="shared" si="1"/>
        <v>1908.1679761106793</v>
      </c>
      <c r="G8" s="250">
        <v>1420.563738370688</v>
      </c>
      <c r="H8" s="250">
        <v>487.6042377399912</v>
      </c>
      <c r="I8" s="250">
        <v>0</v>
      </c>
      <c r="J8" s="250">
        <f t="shared" si="2"/>
        <v>3224.9525218671406</v>
      </c>
      <c r="K8" s="250">
        <v>1550.365091638973</v>
      </c>
      <c r="L8" s="250">
        <v>1674.5874302281677</v>
      </c>
      <c r="M8" s="250">
        <v>0</v>
      </c>
    </row>
    <row r="9" spans="1:13" s="2" customFormat="1" ht="15">
      <c r="A9" s="56" t="s">
        <v>116</v>
      </c>
      <c r="B9" s="250">
        <f t="shared" si="0"/>
        <v>49308.92527770996</v>
      </c>
      <c r="C9" s="250">
        <v>28376.466064453125</v>
      </c>
      <c r="D9" s="250">
        <v>20932.459213256836</v>
      </c>
      <c r="E9" s="250">
        <v>0</v>
      </c>
      <c r="F9" s="250">
        <f t="shared" si="1"/>
        <v>46849.646735415416</v>
      </c>
      <c r="G9" s="250">
        <v>32920.99170099577</v>
      </c>
      <c r="H9" s="250">
        <v>13928.655034419646</v>
      </c>
      <c r="I9" s="250">
        <v>0</v>
      </c>
      <c r="J9" s="250">
        <f t="shared" si="2"/>
        <v>94629.2164052837</v>
      </c>
      <c r="K9" s="250">
        <v>60246.67439551637</v>
      </c>
      <c r="L9" s="250">
        <v>34382.542009767334</v>
      </c>
      <c r="M9" s="250">
        <v>0</v>
      </c>
    </row>
    <row r="10" spans="1:13" ht="15">
      <c r="A10" s="84" t="s">
        <v>247</v>
      </c>
      <c r="B10" s="250">
        <f t="shared" si="0"/>
        <v>95148.33295249939</v>
      </c>
      <c r="C10" s="250">
        <v>43428.22977924347</v>
      </c>
      <c r="D10" s="250">
        <v>51720.10317325592</v>
      </c>
      <c r="E10" s="250">
        <v>0</v>
      </c>
      <c r="F10" s="250">
        <f t="shared" si="1"/>
        <v>129423.70203447444</v>
      </c>
      <c r="G10" s="250">
        <v>64527.894864425296</v>
      </c>
      <c r="H10" s="250">
        <v>64895.80717004915</v>
      </c>
      <c r="I10" s="250">
        <v>0</v>
      </c>
      <c r="J10" s="250">
        <f t="shared" si="2"/>
        <v>198658.39906807602</v>
      </c>
      <c r="K10" s="250">
        <v>104750.67253226093</v>
      </c>
      <c r="L10" s="250">
        <v>93907.72653581509</v>
      </c>
      <c r="M10" s="250">
        <v>0</v>
      </c>
    </row>
    <row r="11" spans="1:13" s="2" customFormat="1" ht="15">
      <c r="A11" s="56" t="s">
        <v>2</v>
      </c>
      <c r="B11" s="250">
        <f t="shared" si="0"/>
        <v>49444.57598733902</v>
      </c>
      <c r="C11" s="250">
        <v>24196.940921783447</v>
      </c>
      <c r="D11" s="250">
        <v>25247.635065555573</v>
      </c>
      <c r="E11" s="250">
        <v>0</v>
      </c>
      <c r="F11" s="250">
        <f t="shared" si="1"/>
        <v>59335.67125611122</v>
      </c>
      <c r="G11" s="250">
        <v>31774.932469839885</v>
      </c>
      <c r="H11" s="250">
        <v>27560.738786271337</v>
      </c>
      <c r="I11" s="250">
        <v>0</v>
      </c>
      <c r="J11" s="250">
        <f t="shared" si="2"/>
        <v>113166.93108006081</v>
      </c>
      <c r="K11" s="250">
        <v>63496.73114303636</v>
      </c>
      <c r="L11" s="250">
        <v>49670.19993702445</v>
      </c>
      <c r="M11" s="250">
        <v>0</v>
      </c>
    </row>
    <row r="12" spans="1:13" s="2" customFormat="1" ht="15">
      <c r="A12" s="56" t="s">
        <v>3</v>
      </c>
      <c r="B12" s="250">
        <f t="shared" si="0"/>
        <v>45703.75696516037</v>
      </c>
      <c r="C12" s="250">
        <v>19231.288857460022</v>
      </c>
      <c r="D12" s="250">
        <v>26472.468107700348</v>
      </c>
      <c r="E12" s="250">
        <v>0</v>
      </c>
      <c r="F12" s="250">
        <f t="shared" si="1"/>
        <v>70088.03077836323</v>
      </c>
      <c r="G12" s="250">
        <v>32752.962394585415</v>
      </c>
      <c r="H12" s="250">
        <v>37335.06838377781</v>
      </c>
      <c r="I12" s="250">
        <v>0</v>
      </c>
      <c r="J12" s="250">
        <f t="shared" si="2"/>
        <v>85491.46798801488</v>
      </c>
      <c r="K12" s="250">
        <v>41253.94138922434</v>
      </c>
      <c r="L12" s="250">
        <v>44237.52659879054</v>
      </c>
      <c r="M12" s="250">
        <v>0</v>
      </c>
    </row>
    <row r="13" spans="1:13" s="2" customFormat="1" ht="15">
      <c r="A13" s="56" t="s">
        <v>115</v>
      </c>
      <c r="B13" s="250">
        <f t="shared" si="0"/>
        <v>17696.75906944275</v>
      </c>
      <c r="C13" s="250">
        <v>10365.560040473938</v>
      </c>
      <c r="D13" s="250">
        <v>7331.199028968811</v>
      </c>
      <c r="E13" s="250">
        <v>0</v>
      </c>
      <c r="F13" s="250">
        <f t="shared" si="1"/>
        <v>6907.048911216583</v>
      </c>
      <c r="G13" s="250">
        <v>3439.587968608231</v>
      </c>
      <c r="H13" s="250">
        <v>3467.4609426083516</v>
      </c>
      <c r="I13" s="250">
        <v>0</v>
      </c>
      <c r="J13" s="250">
        <f t="shared" si="2"/>
        <v>8666.921667448747</v>
      </c>
      <c r="K13" s="250">
        <v>4546.0636085209735</v>
      </c>
      <c r="L13" s="250">
        <v>4120.858058927774</v>
      </c>
      <c r="M13" s="250">
        <v>0</v>
      </c>
    </row>
    <row r="14" spans="1:13" s="2" customFormat="1" ht="15">
      <c r="A14" s="56" t="s">
        <v>116</v>
      </c>
      <c r="B14" s="250">
        <f t="shared" si="0"/>
        <v>77451.57388305664</v>
      </c>
      <c r="C14" s="250">
        <v>33062.66973876953</v>
      </c>
      <c r="D14" s="250">
        <v>44388.90414428711</v>
      </c>
      <c r="E14" s="250">
        <v>0</v>
      </c>
      <c r="F14" s="250">
        <f t="shared" si="1"/>
        <v>122516.65312325786</v>
      </c>
      <c r="G14" s="250">
        <v>61088.30689581706</v>
      </c>
      <c r="H14" s="250">
        <v>61428.3462274408</v>
      </c>
      <c r="I14" s="250">
        <v>0</v>
      </c>
      <c r="J14" s="250">
        <f t="shared" si="2"/>
        <v>189991.47740062728</v>
      </c>
      <c r="K14" s="250">
        <v>100204.60892373994</v>
      </c>
      <c r="L14" s="250">
        <v>89786.86847688735</v>
      </c>
      <c r="M14" s="250">
        <v>0</v>
      </c>
    </row>
    <row r="15" spans="1:13" ht="15">
      <c r="A15" s="84" t="s">
        <v>248</v>
      </c>
      <c r="B15" s="250">
        <f>SUM(C15:E15)</f>
        <v>256625.4394750595</v>
      </c>
      <c r="C15" s="250">
        <v>74153.40198516846</v>
      </c>
      <c r="D15" s="250">
        <v>0</v>
      </c>
      <c r="E15" s="250">
        <v>182472.03748989105</v>
      </c>
      <c r="F15" s="250">
        <f>SUM(G15:I15)</f>
        <v>313567.5257248097</v>
      </c>
      <c r="G15" s="250">
        <v>95858.03218183447</v>
      </c>
      <c r="H15" s="250">
        <v>0</v>
      </c>
      <c r="I15" s="250">
        <v>217709.4935429752</v>
      </c>
      <c r="J15" s="250">
        <f>SUM(K15:M15)</f>
        <v>458460.36656065786</v>
      </c>
      <c r="K15" s="250">
        <v>181591.02873194494</v>
      </c>
      <c r="L15" s="250">
        <v>0</v>
      </c>
      <c r="M15" s="250">
        <v>276869.3378287129</v>
      </c>
    </row>
    <row r="16" spans="1:13" s="2" customFormat="1" ht="15">
      <c r="A16" s="56" t="s">
        <v>2</v>
      </c>
      <c r="B16" s="250">
        <f t="shared" si="0"/>
        <v>124910.2926120758</v>
      </c>
      <c r="C16" s="250">
        <v>43933.54189872742</v>
      </c>
      <c r="D16" s="250">
        <v>0</v>
      </c>
      <c r="E16" s="250">
        <v>80976.75071334839</v>
      </c>
      <c r="F16" s="250">
        <f t="shared" si="1"/>
        <v>142210.6819208213</v>
      </c>
      <c r="G16" s="250">
        <v>56520.60582829854</v>
      </c>
      <c r="H16" s="250">
        <v>0</v>
      </c>
      <c r="I16" s="250">
        <v>85690.07609252278</v>
      </c>
      <c r="J16" s="250">
        <f t="shared" si="2"/>
        <v>261373.555696671</v>
      </c>
      <c r="K16" s="250">
        <v>117662.9372959473</v>
      </c>
      <c r="L16" s="250">
        <v>0</v>
      </c>
      <c r="M16" s="250">
        <v>143710.6184007237</v>
      </c>
    </row>
    <row r="17" spans="1:13" s="2" customFormat="1" ht="15">
      <c r="A17" s="56" t="s">
        <v>3</v>
      </c>
      <c r="B17" s="250">
        <f t="shared" si="0"/>
        <v>131715.1468629837</v>
      </c>
      <c r="C17" s="250">
        <v>30219.86008644104</v>
      </c>
      <c r="D17" s="250">
        <v>0</v>
      </c>
      <c r="E17" s="250">
        <v>101495.28677654266</v>
      </c>
      <c r="F17" s="250">
        <f t="shared" si="1"/>
        <v>171356.84380398848</v>
      </c>
      <c r="G17" s="250">
        <v>39337.42635353586</v>
      </c>
      <c r="H17" s="250">
        <v>0</v>
      </c>
      <c r="I17" s="250">
        <v>132019.41745045263</v>
      </c>
      <c r="J17" s="250">
        <f t="shared" si="2"/>
        <v>197086.81086398705</v>
      </c>
      <c r="K17" s="250">
        <v>63928.091435997805</v>
      </c>
      <c r="L17" s="250">
        <v>0</v>
      </c>
      <c r="M17" s="250">
        <v>133158.71942798924</v>
      </c>
    </row>
    <row r="18" spans="1:13" s="2" customFormat="1" ht="15">
      <c r="A18" s="56" t="s">
        <v>115</v>
      </c>
      <c r="B18" s="250">
        <f t="shared" si="0"/>
        <v>55695.536971092224</v>
      </c>
      <c r="C18" s="250">
        <v>18290.346954345703</v>
      </c>
      <c r="D18" s="250">
        <v>0</v>
      </c>
      <c r="E18" s="250">
        <v>37405.19001674652</v>
      </c>
      <c r="F18" s="250">
        <f t="shared" si="1"/>
        <v>23288.53833822549</v>
      </c>
      <c r="G18" s="250">
        <v>5257.861147196706</v>
      </c>
      <c r="H18" s="250">
        <v>0</v>
      </c>
      <c r="I18" s="250">
        <v>18030.677191028786</v>
      </c>
      <c r="J18" s="250">
        <f t="shared" si="2"/>
        <v>44158.53794051921</v>
      </c>
      <c r="K18" s="250">
        <v>13991.425559531097</v>
      </c>
      <c r="L18" s="250">
        <v>0</v>
      </c>
      <c r="M18" s="250">
        <v>30167.112380988106</v>
      </c>
    </row>
    <row r="19" spans="1:13" s="2" customFormat="1" ht="15">
      <c r="A19" s="56" t="s">
        <v>116</v>
      </c>
      <c r="B19" s="250">
        <f t="shared" si="0"/>
        <v>200929.90250396729</v>
      </c>
      <c r="C19" s="250">
        <v>55863.055030822754</v>
      </c>
      <c r="D19" s="250">
        <v>0</v>
      </c>
      <c r="E19" s="250">
        <v>145066.84747314453</v>
      </c>
      <c r="F19" s="250">
        <f t="shared" si="1"/>
        <v>290278.9873865843</v>
      </c>
      <c r="G19" s="250">
        <v>90600.17103463775</v>
      </c>
      <c r="H19" s="250">
        <v>0</v>
      </c>
      <c r="I19" s="250">
        <v>199678.81635194653</v>
      </c>
      <c r="J19" s="250">
        <f t="shared" si="2"/>
        <v>414301.8286201387</v>
      </c>
      <c r="K19" s="250">
        <v>167599.60317241377</v>
      </c>
      <c r="L19" s="250">
        <v>0</v>
      </c>
      <c r="M19" s="250">
        <v>246702.22544772495</v>
      </c>
    </row>
    <row r="20" spans="1:13" s="2" customFormat="1" ht="15">
      <c r="A20" s="84" t="s">
        <v>249</v>
      </c>
      <c r="B20" s="239">
        <f>B5+B10+B15</f>
        <v>412678.19672203064</v>
      </c>
      <c r="C20" s="239">
        <f>C5+C10+C15</f>
        <v>154758.42784690857</v>
      </c>
      <c r="D20" s="239">
        <f aca="true" t="shared" si="3" ref="C20:E24">D5+D10+D15</f>
        <v>75447.73138523102</v>
      </c>
      <c r="E20" s="239">
        <f t="shared" si="3"/>
        <v>182472.03748989105</v>
      </c>
      <c r="F20" s="239">
        <f>F5+F10+F15</f>
        <v>491749.04247081024</v>
      </c>
      <c r="G20" s="239">
        <f aca="true" t="shared" si="4" ref="G20:M24">G5+G10+G15</f>
        <v>194727.48248562624</v>
      </c>
      <c r="H20" s="239">
        <f t="shared" si="4"/>
        <v>79312.06644220879</v>
      </c>
      <c r="I20" s="239">
        <f t="shared" si="4"/>
        <v>217709.4935429752</v>
      </c>
      <c r="J20" s="239">
        <f>J5+J10+J15</f>
        <v>754972.9345558847</v>
      </c>
      <c r="K20" s="239">
        <f t="shared" si="4"/>
        <v>348138.74075136124</v>
      </c>
      <c r="L20" s="239">
        <f t="shared" si="4"/>
        <v>129964.85597581058</v>
      </c>
      <c r="M20" s="239">
        <f t="shared" si="4"/>
        <v>276869.3378287129</v>
      </c>
    </row>
    <row r="21" spans="1:13" s="2" customFormat="1" ht="15">
      <c r="A21" s="56" t="s">
        <v>2</v>
      </c>
      <c r="B21" s="239">
        <f>B6+B11+B16</f>
        <v>206271.40779924393</v>
      </c>
      <c r="C21" s="239">
        <f t="shared" si="3"/>
        <v>87620.45189285278</v>
      </c>
      <c r="D21" s="239">
        <f t="shared" si="3"/>
        <v>37674.205193042755</v>
      </c>
      <c r="E21" s="239">
        <f t="shared" si="3"/>
        <v>80976.75071334839</v>
      </c>
      <c r="F21" s="239">
        <f>F6+F11+F16</f>
        <v>233486.3338598972</v>
      </c>
      <c r="G21" s="239">
        <f t="shared" si="4"/>
        <v>110709.77179392648</v>
      </c>
      <c r="H21" s="239">
        <f t="shared" si="4"/>
        <v>37086.48597344793</v>
      </c>
      <c r="I21" s="239">
        <f t="shared" si="4"/>
        <v>85690.07609252278</v>
      </c>
      <c r="J21" s="239">
        <f t="shared" si="4"/>
        <v>425401.45159193204</v>
      </c>
      <c r="K21" s="239">
        <f t="shared" si="4"/>
        <v>212900.95344836696</v>
      </c>
      <c r="L21" s="239">
        <f t="shared" si="4"/>
        <v>68789.8797428414</v>
      </c>
      <c r="M21" s="239">
        <f t="shared" si="4"/>
        <v>143710.6184007237</v>
      </c>
    </row>
    <row r="22" spans="1:13" s="2" customFormat="1" ht="15">
      <c r="A22" s="56" t="s">
        <v>3</v>
      </c>
      <c r="B22" s="239">
        <f>B7+B12+B17</f>
        <v>206406.7889227867</v>
      </c>
      <c r="C22" s="239">
        <f t="shared" si="3"/>
        <v>67137.97595405579</v>
      </c>
      <c r="D22" s="239">
        <f t="shared" si="3"/>
        <v>37773.52619218826</v>
      </c>
      <c r="E22" s="239">
        <f t="shared" si="3"/>
        <v>101495.28677654266</v>
      </c>
      <c r="F22" s="239">
        <f>F7+F12+F17</f>
        <v>258262.70861091316</v>
      </c>
      <c r="G22" s="239">
        <f t="shared" si="4"/>
        <v>84017.7106916997</v>
      </c>
      <c r="H22" s="239">
        <f t="shared" si="4"/>
        <v>42225.580468760854</v>
      </c>
      <c r="I22" s="239">
        <f t="shared" si="4"/>
        <v>132019.41745045263</v>
      </c>
      <c r="J22" s="239">
        <f t="shared" si="4"/>
        <v>329571.4829639526</v>
      </c>
      <c r="K22" s="239">
        <f t="shared" si="4"/>
        <v>135237.78730299426</v>
      </c>
      <c r="L22" s="239">
        <f t="shared" si="4"/>
        <v>61174.976232969086</v>
      </c>
      <c r="M22" s="239">
        <f t="shared" si="4"/>
        <v>133158.71942798924</v>
      </c>
    </row>
    <row r="23" spans="1:13" s="2" customFormat="1" ht="15">
      <c r="A23" s="56" t="s">
        <v>115</v>
      </c>
      <c r="B23" s="239">
        <f>B8+B13+B18</f>
        <v>84987.79505729675</v>
      </c>
      <c r="C23" s="239">
        <f t="shared" si="3"/>
        <v>37456.23701286316</v>
      </c>
      <c r="D23" s="239">
        <f t="shared" si="3"/>
        <v>10126.368027687073</v>
      </c>
      <c r="E23" s="239">
        <f t="shared" si="3"/>
        <v>37405.19001674652</v>
      </c>
      <c r="F23" s="239">
        <f>F8+F13+F18</f>
        <v>32103.755225552755</v>
      </c>
      <c r="G23" s="239">
        <f t="shared" si="4"/>
        <v>10118.012854175624</v>
      </c>
      <c r="H23" s="239">
        <f t="shared" si="4"/>
        <v>3955.065180348343</v>
      </c>
      <c r="I23" s="239">
        <f t="shared" si="4"/>
        <v>18030.677191028786</v>
      </c>
      <c r="J23" s="239">
        <f t="shared" si="4"/>
        <v>56050.412129835095</v>
      </c>
      <c r="K23" s="239">
        <f t="shared" si="4"/>
        <v>20087.85425969104</v>
      </c>
      <c r="L23" s="239">
        <f t="shared" si="4"/>
        <v>5795.445489155942</v>
      </c>
      <c r="M23" s="239">
        <f t="shared" si="4"/>
        <v>30167.112380988106</v>
      </c>
    </row>
    <row r="24" spans="1:13" s="2" customFormat="1" ht="15">
      <c r="A24" s="56" t="s">
        <v>116</v>
      </c>
      <c r="B24" s="239">
        <f>B9+B14+B19</f>
        <v>327690.4016647339</v>
      </c>
      <c r="C24" s="239">
        <f>C9+C14+C19</f>
        <v>117302.19083404541</v>
      </c>
      <c r="D24" s="239">
        <f t="shared" si="3"/>
        <v>65321.363357543945</v>
      </c>
      <c r="E24" s="239">
        <f t="shared" si="3"/>
        <v>145066.84747314453</v>
      </c>
      <c r="F24" s="239">
        <f>F9+F14+F19</f>
        <v>459645.2872452575</v>
      </c>
      <c r="G24" s="239">
        <f t="shared" si="4"/>
        <v>184609.4696314506</v>
      </c>
      <c r="H24" s="239">
        <f t="shared" si="4"/>
        <v>75357.00126186045</v>
      </c>
      <c r="I24" s="239">
        <f t="shared" si="4"/>
        <v>199678.81635194653</v>
      </c>
      <c r="J24" s="239">
        <f>J9+J14+J19</f>
        <v>698922.5224260497</v>
      </c>
      <c r="K24" s="239">
        <f t="shared" si="4"/>
        <v>328050.8864916701</v>
      </c>
      <c r="L24" s="239">
        <f t="shared" si="4"/>
        <v>124169.41048665468</v>
      </c>
      <c r="M24" s="239">
        <f t="shared" si="4"/>
        <v>246702.22544772495</v>
      </c>
    </row>
    <row r="25" spans="2:8" ht="15">
      <c r="B25" s="245"/>
      <c r="C25" s="245"/>
      <c r="D25" s="235"/>
      <c r="E25" s="235"/>
      <c r="F25" s="235"/>
      <c r="G25" s="239"/>
      <c r="H25" s="245"/>
    </row>
  </sheetData>
  <sheetProtection/>
  <mergeCells count="3">
    <mergeCell ref="B2:E2"/>
    <mergeCell ref="F2:I2"/>
    <mergeCell ref="J2:M2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8" width="15.7109375" style="0" customWidth="1"/>
  </cols>
  <sheetData>
    <row r="1" ht="16.5" thickBot="1">
      <c r="A1" s="283" t="s">
        <v>325</v>
      </c>
    </row>
    <row r="2" spans="1:8" ht="15.75" thickBot="1">
      <c r="A2" s="284"/>
      <c r="B2" s="285"/>
      <c r="C2" s="369" t="s">
        <v>326</v>
      </c>
      <c r="D2" s="370"/>
      <c r="E2" s="369" t="s">
        <v>327</v>
      </c>
      <c r="F2" s="370"/>
      <c r="G2" s="369" t="s">
        <v>328</v>
      </c>
      <c r="H2" s="370"/>
    </row>
    <row r="3" spans="1:8" ht="30.75" thickBot="1">
      <c r="A3" s="286"/>
      <c r="B3" s="287" t="s">
        <v>329</v>
      </c>
      <c r="C3" s="287" t="s">
        <v>330</v>
      </c>
      <c r="D3" s="287" t="s">
        <v>331</v>
      </c>
      <c r="E3" s="287" t="s">
        <v>330</v>
      </c>
      <c r="F3" s="287" t="s">
        <v>331</v>
      </c>
      <c r="G3" s="287" t="s">
        <v>330</v>
      </c>
      <c r="H3" s="287" t="s">
        <v>331</v>
      </c>
    </row>
    <row r="4" spans="1:8" ht="15.75" thickBot="1">
      <c r="A4" s="371" t="s">
        <v>332</v>
      </c>
      <c r="B4" s="372"/>
      <c r="C4" s="372"/>
      <c r="D4" s="372"/>
      <c r="E4" s="372"/>
      <c r="F4" s="372"/>
      <c r="G4" s="372"/>
      <c r="H4" s="373"/>
    </row>
    <row r="5" spans="1:8" ht="30">
      <c r="A5" s="374" t="s">
        <v>333</v>
      </c>
      <c r="B5" s="376" t="s">
        <v>334</v>
      </c>
      <c r="C5" s="376"/>
      <c r="D5" s="376"/>
      <c r="E5" s="288" t="s">
        <v>335</v>
      </c>
      <c r="F5" s="376" t="s">
        <v>337</v>
      </c>
      <c r="G5" s="376" t="s">
        <v>338</v>
      </c>
      <c r="H5" s="376" t="s">
        <v>337</v>
      </c>
    </row>
    <row r="6" spans="1:8" ht="45.75" thickBot="1">
      <c r="A6" s="375"/>
      <c r="B6" s="377"/>
      <c r="C6" s="377"/>
      <c r="D6" s="377"/>
      <c r="E6" s="289" t="s">
        <v>336</v>
      </c>
      <c r="F6" s="377"/>
      <c r="G6" s="377"/>
      <c r="H6" s="377"/>
    </row>
    <row r="7" spans="1:8" ht="60.75" thickBot="1">
      <c r="A7" s="290" t="s">
        <v>339</v>
      </c>
      <c r="B7" s="289" t="s">
        <v>340</v>
      </c>
      <c r="C7" s="289"/>
      <c r="D7" s="289"/>
      <c r="E7" s="289" t="s">
        <v>341</v>
      </c>
      <c r="F7" s="289" t="s">
        <v>337</v>
      </c>
      <c r="G7" s="289" t="s">
        <v>342</v>
      </c>
      <c r="H7" s="289" t="s">
        <v>337</v>
      </c>
    </row>
    <row r="8" spans="1:8" ht="60.75" thickBot="1">
      <c r="A8" s="290" t="s">
        <v>343</v>
      </c>
      <c r="B8" s="289" t="s">
        <v>344</v>
      </c>
      <c r="C8" s="289"/>
      <c r="D8" s="289"/>
      <c r="E8" s="289" t="s">
        <v>345</v>
      </c>
      <c r="F8" s="289" t="s">
        <v>337</v>
      </c>
      <c r="G8" s="289" t="s">
        <v>346</v>
      </c>
      <c r="H8" s="289" t="s">
        <v>337</v>
      </c>
    </row>
    <row r="9" spans="1:8" ht="30.75" thickBot="1">
      <c r="A9" s="290" t="s">
        <v>347</v>
      </c>
      <c r="B9" s="289" t="s">
        <v>337</v>
      </c>
      <c r="C9" s="289"/>
      <c r="D9" s="289"/>
      <c r="E9" s="289" t="s">
        <v>337</v>
      </c>
      <c r="F9" s="289" t="s">
        <v>337</v>
      </c>
      <c r="G9" s="289" t="s">
        <v>337</v>
      </c>
      <c r="H9" s="289" t="s">
        <v>337</v>
      </c>
    </row>
    <row r="10" spans="1:8" ht="45.75" thickBot="1">
      <c r="A10" s="290" t="s">
        <v>348</v>
      </c>
      <c r="B10" s="289" t="s">
        <v>337</v>
      </c>
      <c r="C10" s="289"/>
      <c r="D10" s="289"/>
      <c r="E10" s="289" t="s">
        <v>349</v>
      </c>
      <c r="F10" s="289" t="s">
        <v>350</v>
      </c>
      <c r="G10" s="289" t="s">
        <v>351</v>
      </c>
      <c r="H10" s="289" t="s">
        <v>350</v>
      </c>
    </row>
    <row r="11" spans="1:8" ht="45.75" thickBot="1">
      <c r="A11" s="290" t="s">
        <v>352</v>
      </c>
      <c r="B11" s="289" t="s">
        <v>353</v>
      </c>
      <c r="C11" s="289"/>
      <c r="D11" s="289"/>
      <c r="E11" s="289" t="s">
        <v>353</v>
      </c>
      <c r="F11" s="289" t="s">
        <v>354</v>
      </c>
      <c r="G11" s="289" t="s">
        <v>355</v>
      </c>
      <c r="H11" s="289" t="s">
        <v>354</v>
      </c>
    </row>
    <row r="12" spans="1:8" ht="45.75" thickBot="1">
      <c r="A12" s="290" t="s">
        <v>356</v>
      </c>
      <c r="B12" s="289" t="s">
        <v>337</v>
      </c>
      <c r="C12" s="289"/>
      <c r="D12" s="289"/>
      <c r="E12" s="289" t="s">
        <v>337</v>
      </c>
      <c r="F12" s="289" t="s">
        <v>337</v>
      </c>
      <c r="G12" s="289" t="s">
        <v>337</v>
      </c>
      <c r="H12" s="289" t="s">
        <v>337</v>
      </c>
    </row>
    <row r="13" spans="1:8" ht="15.75" thickBot="1">
      <c r="A13" s="290" t="s">
        <v>357</v>
      </c>
      <c r="B13" s="289" t="s">
        <v>337</v>
      </c>
      <c r="C13" s="289"/>
      <c r="D13" s="289"/>
      <c r="E13" s="289" t="s">
        <v>337</v>
      </c>
      <c r="F13" s="289" t="s">
        <v>337</v>
      </c>
      <c r="G13" s="289" t="s">
        <v>337</v>
      </c>
      <c r="H13" s="289" t="s">
        <v>337</v>
      </c>
    </row>
    <row r="14" spans="1:8" ht="45.75" thickBot="1">
      <c r="A14" s="290" t="s">
        <v>358</v>
      </c>
      <c r="B14" s="289" t="s">
        <v>337</v>
      </c>
      <c r="C14" s="289"/>
      <c r="D14" s="289"/>
      <c r="E14" s="289" t="s">
        <v>337</v>
      </c>
      <c r="F14" s="289" t="s">
        <v>337</v>
      </c>
      <c r="G14" s="289" t="s">
        <v>337</v>
      </c>
      <c r="H14" s="289" t="s">
        <v>337</v>
      </c>
    </row>
    <row r="15" spans="1:8" ht="90.75" thickBot="1">
      <c r="A15" s="290" t="s">
        <v>359</v>
      </c>
      <c r="B15" s="289" t="s">
        <v>360</v>
      </c>
      <c r="C15" s="289"/>
      <c r="D15" s="289"/>
      <c r="E15" s="289" t="s">
        <v>361</v>
      </c>
      <c r="F15" s="289" t="s">
        <v>337</v>
      </c>
      <c r="G15" s="289" t="s">
        <v>362</v>
      </c>
      <c r="H15" s="289" t="s">
        <v>337</v>
      </c>
    </row>
    <row r="16" spans="1:8" ht="60.75" thickBot="1">
      <c r="A16" s="290" t="s">
        <v>363</v>
      </c>
      <c r="B16" s="289" t="s">
        <v>337</v>
      </c>
      <c r="C16" s="289"/>
      <c r="D16" s="289"/>
      <c r="E16" s="289" t="s">
        <v>337</v>
      </c>
      <c r="F16" s="289" t="s">
        <v>364</v>
      </c>
      <c r="G16" s="289" t="s">
        <v>337</v>
      </c>
      <c r="H16" s="289" t="s">
        <v>365</v>
      </c>
    </row>
    <row r="17" spans="1:8" ht="30.75" thickBot="1">
      <c r="A17" s="290" t="s">
        <v>366</v>
      </c>
      <c r="B17" s="289" t="s">
        <v>337</v>
      </c>
      <c r="C17" s="289"/>
      <c r="D17" s="289"/>
      <c r="E17" s="289" t="s">
        <v>337</v>
      </c>
      <c r="F17" s="289" t="s">
        <v>337</v>
      </c>
      <c r="G17" s="289" t="s">
        <v>337</v>
      </c>
      <c r="H17" s="289" t="s">
        <v>337</v>
      </c>
    </row>
    <row r="18" spans="1:8" ht="45.75" thickBot="1">
      <c r="A18" s="290" t="s">
        <v>367</v>
      </c>
      <c r="B18" s="289" t="s">
        <v>337</v>
      </c>
      <c r="C18" s="289"/>
      <c r="D18" s="289"/>
      <c r="E18" s="289" t="s">
        <v>337</v>
      </c>
      <c r="F18" s="289" t="s">
        <v>368</v>
      </c>
      <c r="G18" s="289" t="s">
        <v>337</v>
      </c>
      <c r="H18" s="289" t="s">
        <v>369</v>
      </c>
    </row>
    <row r="19" spans="1:8" ht="60">
      <c r="A19" s="374" t="s">
        <v>370</v>
      </c>
      <c r="B19" s="288" t="s">
        <v>371</v>
      </c>
      <c r="C19" s="376"/>
      <c r="D19" s="376"/>
      <c r="E19" s="376" t="s">
        <v>373</v>
      </c>
      <c r="F19" s="376" t="s">
        <v>374</v>
      </c>
      <c r="G19" s="376" t="s">
        <v>375</v>
      </c>
      <c r="H19" s="376" t="s">
        <v>376</v>
      </c>
    </row>
    <row r="20" spans="1:8" ht="45.75" thickBot="1">
      <c r="A20" s="375"/>
      <c r="B20" s="289" t="s">
        <v>372</v>
      </c>
      <c r="C20" s="377"/>
      <c r="D20" s="377"/>
      <c r="E20" s="377"/>
      <c r="F20" s="377"/>
      <c r="G20" s="377"/>
      <c r="H20" s="377"/>
    </row>
    <row r="21" spans="1:8" ht="15">
      <c r="A21" s="374" t="s">
        <v>377</v>
      </c>
      <c r="B21" s="376" t="s">
        <v>378</v>
      </c>
      <c r="C21" s="376"/>
      <c r="D21" s="376"/>
      <c r="E21" s="376" t="s">
        <v>378</v>
      </c>
      <c r="F21" s="376" t="s">
        <v>337</v>
      </c>
      <c r="G21" s="288" t="s">
        <v>379</v>
      </c>
      <c r="H21" s="376" t="s">
        <v>337</v>
      </c>
    </row>
    <row r="22" spans="1:8" ht="30.75" thickBot="1">
      <c r="A22" s="375"/>
      <c r="B22" s="377"/>
      <c r="C22" s="377"/>
      <c r="D22" s="377"/>
      <c r="E22" s="377"/>
      <c r="F22" s="377"/>
      <c r="G22" s="289" t="s">
        <v>380</v>
      </c>
      <c r="H22" s="377"/>
    </row>
    <row r="23" spans="1:8" ht="15.75" thickBot="1">
      <c r="A23" s="290" t="s">
        <v>381</v>
      </c>
      <c r="B23" s="289" t="s">
        <v>337</v>
      </c>
      <c r="C23" s="289"/>
      <c r="D23" s="289"/>
      <c r="E23" s="289" t="s">
        <v>337</v>
      </c>
      <c r="F23" s="289" t="s">
        <v>337</v>
      </c>
      <c r="G23" s="289" t="s">
        <v>337</v>
      </c>
      <c r="H23" s="289" t="s">
        <v>337</v>
      </c>
    </row>
    <row r="24" spans="1:8" ht="15.75" thickBot="1">
      <c r="A24" s="371" t="s">
        <v>382</v>
      </c>
      <c r="B24" s="372"/>
      <c r="C24" s="372"/>
      <c r="D24" s="372"/>
      <c r="E24" s="372"/>
      <c r="F24" s="372"/>
      <c r="G24" s="372"/>
      <c r="H24" s="373"/>
    </row>
    <row r="25" spans="1:8" ht="30.75" thickBot="1">
      <c r="A25" s="290" t="s">
        <v>383</v>
      </c>
      <c r="B25" s="289" t="s">
        <v>337</v>
      </c>
      <c r="C25" s="289"/>
      <c r="D25" s="289"/>
      <c r="E25" s="289" t="s">
        <v>384</v>
      </c>
      <c r="F25" s="289" t="s">
        <v>337</v>
      </c>
      <c r="G25" s="289" t="s">
        <v>385</v>
      </c>
      <c r="H25" s="289" t="s">
        <v>337</v>
      </c>
    </row>
    <row r="26" spans="1:8" ht="15.75" thickBot="1">
      <c r="A26" s="290" t="s">
        <v>386</v>
      </c>
      <c r="B26" s="289" t="s">
        <v>337</v>
      </c>
      <c r="C26" s="289"/>
      <c r="D26" s="289"/>
      <c r="E26" s="289" t="s">
        <v>337</v>
      </c>
      <c r="F26" s="289" t="s">
        <v>337</v>
      </c>
      <c r="G26" s="289" t="s">
        <v>337</v>
      </c>
      <c r="H26" s="289" t="s">
        <v>337</v>
      </c>
    </row>
    <row r="27" spans="1:8" ht="45.75" thickBot="1">
      <c r="A27" s="290" t="s">
        <v>387</v>
      </c>
      <c r="B27" s="289" t="s">
        <v>337</v>
      </c>
      <c r="C27" s="289"/>
      <c r="D27" s="289"/>
      <c r="E27" s="289" t="s">
        <v>337</v>
      </c>
      <c r="F27" s="289" t="s">
        <v>337</v>
      </c>
      <c r="G27" s="289" t="s">
        <v>337</v>
      </c>
      <c r="H27" s="289" t="s">
        <v>337</v>
      </c>
    </row>
    <row r="28" ht="15">
      <c r="A28" s="291" t="s">
        <v>388</v>
      </c>
    </row>
  </sheetData>
  <sheetProtection/>
  <mergeCells count="26">
    <mergeCell ref="H21:H22"/>
    <mergeCell ref="A24:H24"/>
    <mergeCell ref="A21:A22"/>
    <mergeCell ref="B21:B22"/>
    <mergeCell ref="C21:C22"/>
    <mergeCell ref="D21:D22"/>
    <mergeCell ref="E21:E22"/>
    <mergeCell ref="F21:F22"/>
    <mergeCell ref="H5:H6"/>
    <mergeCell ref="A19:A20"/>
    <mergeCell ref="C19:C20"/>
    <mergeCell ref="D19:D20"/>
    <mergeCell ref="E19:E20"/>
    <mergeCell ref="F19:F20"/>
    <mergeCell ref="G19:G20"/>
    <mergeCell ref="H19:H20"/>
    <mergeCell ref="C2:D2"/>
    <mergeCell ref="E2:F2"/>
    <mergeCell ref="G2:H2"/>
    <mergeCell ref="A4:H4"/>
    <mergeCell ref="A5:A6"/>
    <mergeCell ref="B5:B6"/>
    <mergeCell ref="C5:C6"/>
    <mergeCell ref="D5:D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97"/>
  <sheetViews>
    <sheetView zoomScale="80" zoomScaleNormal="80" zoomScalePageLayoutView="0" workbookViewId="0" topLeftCell="A1">
      <pane xSplit="2" ySplit="4" topLeftCell="C17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88" sqref="B188"/>
    </sheetView>
  </sheetViews>
  <sheetFormatPr defaultColWidth="9.140625" defaultRowHeight="15"/>
  <cols>
    <col min="1" max="1" width="9.140625" style="88" customWidth="1"/>
    <col min="2" max="2" width="70.421875" style="88" customWidth="1"/>
    <col min="3" max="3" width="15.57421875" style="144" customWidth="1"/>
    <col min="4" max="4" width="15.57421875" style="88" customWidth="1"/>
    <col min="5" max="5" width="15.57421875" style="144" customWidth="1"/>
    <col min="6" max="6" width="2.7109375" style="173" customWidth="1"/>
    <col min="7" max="8" width="13.7109375" style="313" customWidth="1"/>
    <col min="9" max="9" width="13.7109375" style="173" customWidth="1"/>
    <col min="10" max="11" width="20.7109375" style="173" customWidth="1"/>
    <col min="12" max="14" width="13.7109375" style="173" customWidth="1"/>
    <col min="15" max="20" width="13.7109375" style="89" customWidth="1"/>
    <col min="21" max="42" width="9.140625" style="89" customWidth="1"/>
    <col min="43" max="16384" width="9.140625" style="88" customWidth="1"/>
  </cols>
  <sheetData>
    <row r="1" spans="1:14" ht="18.75">
      <c r="A1" s="15" t="s">
        <v>10</v>
      </c>
      <c r="B1" s="87"/>
      <c r="C1" s="130"/>
      <c r="D1" s="130"/>
      <c r="E1" s="130"/>
      <c r="F1" s="112"/>
      <c r="I1" s="112"/>
      <c r="J1" s="112"/>
      <c r="K1" s="112"/>
      <c r="L1" s="112"/>
      <c r="M1" s="112"/>
      <c r="N1" s="112"/>
    </row>
    <row r="3" spans="1:40" s="9" customFormat="1" ht="15">
      <c r="A3" s="365"/>
      <c r="B3" s="365"/>
      <c r="C3" s="10"/>
      <c r="D3" s="10"/>
      <c r="E3" s="10"/>
      <c r="F3" s="59"/>
      <c r="G3" s="314"/>
      <c r="H3" s="314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5" s="9" customFormat="1" ht="15">
      <c r="A4" s="364"/>
      <c r="B4" s="364"/>
      <c r="C4" s="8">
        <v>2004</v>
      </c>
      <c r="D4" s="8">
        <v>2007</v>
      </c>
      <c r="E4" s="8">
        <v>2009</v>
      </c>
      <c r="F4" s="8"/>
      <c r="G4" s="315">
        <v>1998</v>
      </c>
      <c r="H4" s="315">
        <v>2008</v>
      </c>
      <c r="I4" s="184"/>
      <c r="J4" s="61" t="s">
        <v>391</v>
      </c>
      <c r="K4" s="61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</row>
    <row r="5" spans="1:39" s="89" customFormat="1" ht="15">
      <c r="A5" s="6" t="s">
        <v>11</v>
      </c>
      <c r="B5" s="7" t="s">
        <v>170</v>
      </c>
      <c r="C5" s="156"/>
      <c r="D5" s="156"/>
      <c r="E5" s="156"/>
      <c r="F5" s="156"/>
      <c r="G5" s="316"/>
      <c r="H5" s="316"/>
      <c r="I5" s="184"/>
      <c r="J5" s="35"/>
      <c r="K5" s="35"/>
      <c r="L5" s="156"/>
      <c r="M5" s="156"/>
      <c r="N5" s="156"/>
      <c r="O5" s="23"/>
      <c r="P5" s="23"/>
      <c r="Q5" s="23"/>
      <c r="R5" s="23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</row>
    <row r="6" spans="2:39" s="89" customFormat="1" ht="30">
      <c r="B6" s="46" t="s">
        <v>192</v>
      </c>
      <c r="C6" s="156"/>
      <c r="D6" s="156"/>
      <c r="E6" s="156"/>
      <c r="F6" s="156"/>
      <c r="G6" s="316"/>
      <c r="H6" s="316"/>
      <c r="I6" s="156"/>
      <c r="J6" s="156"/>
      <c r="K6" s="156"/>
      <c r="L6" s="156"/>
      <c r="M6" s="156"/>
      <c r="N6" s="156"/>
      <c r="O6" s="23"/>
      <c r="P6" s="23"/>
      <c r="Q6" s="23"/>
      <c r="R6" s="23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</row>
    <row r="7" spans="2:39" s="89" customFormat="1" ht="30">
      <c r="B7" s="46" t="s">
        <v>117</v>
      </c>
      <c r="C7" s="156"/>
      <c r="D7" s="156"/>
      <c r="E7" s="156"/>
      <c r="F7" s="156"/>
      <c r="G7" s="316"/>
      <c r="H7" s="316"/>
      <c r="I7" s="156"/>
      <c r="J7" s="156"/>
      <c r="K7" s="156"/>
      <c r="L7" s="156"/>
      <c r="M7" s="156"/>
      <c r="N7" s="156"/>
      <c r="O7" s="23"/>
      <c r="P7" s="23"/>
      <c r="Q7" s="23"/>
      <c r="R7" s="23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</row>
    <row r="8" spans="2:45" ht="15">
      <c r="B8" s="14" t="s">
        <v>176</v>
      </c>
      <c r="C8" s="180">
        <f aca="true" t="shared" si="0" ref="C8:E12">C13/C18*100</f>
        <v>79.83355519783969</v>
      </c>
      <c r="D8" s="180">
        <f t="shared" si="0"/>
        <v>80.25948192711027</v>
      </c>
      <c r="E8" s="180">
        <f t="shared" si="0"/>
        <v>81.54139580601209</v>
      </c>
      <c r="F8" s="92"/>
      <c r="G8" s="317">
        <v>72.99080957233257</v>
      </c>
      <c r="H8" s="317">
        <v>77.02495752593198</v>
      </c>
      <c r="I8" s="105"/>
      <c r="J8" s="306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AQ8" s="89"/>
      <c r="AR8" s="89"/>
      <c r="AS8" s="89"/>
    </row>
    <row r="9" spans="2:23" s="89" customFormat="1" ht="15">
      <c r="B9" s="56" t="s">
        <v>2</v>
      </c>
      <c r="C9" s="92">
        <f t="shared" si="0"/>
        <v>85.29804800754486</v>
      </c>
      <c r="D9" s="92">
        <f t="shared" si="0"/>
        <v>87.49236911685638</v>
      </c>
      <c r="E9" s="92">
        <f t="shared" si="0"/>
        <v>86.64129100236757</v>
      </c>
      <c r="F9" s="92"/>
      <c r="G9" s="317">
        <v>77.44434116173441</v>
      </c>
      <c r="H9" s="317">
        <v>79.64123993632369</v>
      </c>
      <c r="I9" s="165"/>
      <c r="J9" s="165"/>
      <c r="K9" s="165"/>
      <c r="L9" s="165"/>
      <c r="M9" s="165"/>
      <c r="N9" s="165"/>
      <c r="O9" s="21"/>
      <c r="P9" s="21"/>
      <c r="Q9" s="21"/>
      <c r="R9" s="21"/>
      <c r="S9" s="21"/>
      <c r="T9" s="21"/>
      <c r="U9" s="21"/>
      <c r="V9" s="21"/>
      <c r="W9" s="21"/>
    </row>
    <row r="10" spans="2:23" s="89" customFormat="1" ht="15">
      <c r="B10" s="56" t="s">
        <v>3</v>
      </c>
      <c r="C10" s="92">
        <f t="shared" si="0"/>
        <v>74.95022297193078</v>
      </c>
      <c r="D10" s="92">
        <f t="shared" si="0"/>
        <v>73.86350638724483</v>
      </c>
      <c r="E10" s="92">
        <f t="shared" si="0"/>
        <v>76.94978502929096</v>
      </c>
      <c r="F10" s="92"/>
      <c r="G10" s="317">
        <v>69.19549331930837</v>
      </c>
      <c r="H10" s="317">
        <v>74.67663623921675</v>
      </c>
      <c r="I10" s="154"/>
      <c r="J10" s="154"/>
      <c r="K10" s="154"/>
      <c r="L10" s="154"/>
      <c r="M10" s="154"/>
      <c r="N10" s="154"/>
      <c r="O10" s="21"/>
      <c r="P10" s="21"/>
      <c r="Q10" s="21"/>
      <c r="R10" s="21"/>
      <c r="S10" s="21"/>
      <c r="T10" s="21"/>
      <c r="U10" s="21"/>
      <c r="V10" s="21"/>
      <c r="W10" s="21"/>
    </row>
    <row r="11" spans="2:23" s="89" customFormat="1" ht="15">
      <c r="B11" s="56" t="s">
        <v>115</v>
      </c>
      <c r="C11" s="92">
        <f t="shared" si="0"/>
        <v>71.83783979148153</v>
      </c>
      <c r="D11" s="92">
        <f t="shared" si="0"/>
        <v>69.44164184594425</v>
      </c>
      <c r="E11" s="92">
        <f t="shared" si="0"/>
        <v>70.42208230075016</v>
      </c>
      <c r="F11" s="92"/>
      <c r="G11" s="317">
        <v>57.0474430012014</v>
      </c>
      <c r="H11" s="317">
        <v>62.88044782825454</v>
      </c>
      <c r="I11" s="146"/>
      <c r="J11" s="146"/>
      <c r="K11" s="146"/>
      <c r="L11" s="146"/>
      <c r="M11" s="146"/>
      <c r="N11" s="146"/>
      <c r="O11" s="94"/>
      <c r="P11" s="94"/>
      <c r="Q11" s="94"/>
      <c r="R11" s="94"/>
      <c r="S11" s="94"/>
      <c r="T11" s="94"/>
      <c r="U11" s="94"/>
      <c r="V11" s="94"/>
      <c r="W11" s="94"/>
    </row>
    <row r="12" spans="2:23" s="89" customFormat="1" ht="15">
      <c r="B12" s="56" t="s">
        <v>116</v>
      </c>
      <c r="C12" s="92">
        <f t="shared" si="0"/>
        <v>81.44755675591394</v>
      </c>
      <c r="D12" s="92">
        <f t="shared" si="0"/>
        <v>83.14306668469543</v>
      </c>
      <c r="E12" s="92">
        <f t="shared" si="0"/>
        <v>84.52520525492692</v>
      </c>
      <c r="F12" s="92"/>
      <c r="G12" s="317">
        <v>77.0453742966636</v>
      </c>
      <c r="H12" s="317">
        <v>81.00308213220192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2:45" ht="15">
      <c r="B13" s="14" t="s">
        <v>185</v>
      </c>
      <c r="C13" s="196">
        <v>6622222.376799341</v>
      </c>
      <c r="D13" s="196">
        <v>7060873.612175667</v>
      </c>
      <c r="E13" s="196">
        <v>7732463.252181512</v>
      </c>
      <c r="F13" s="181"/>
      <c r="G13" s="318">
        <v>4773488</v>
      </c>
      <c r="H13" s="318">
        <v>6841272</v>
      </c>
      <c r="I13" s="93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AQ13" s="89"/>
      <c r="AR13" s="89"/>
      <c r="AS13" s="89"/>
    </row>
    <row r="14" spans="2:23" s="89" customFormat="1" ht="15">
      <c r="B14" s="56" t="s">
        <v>2</v>
      </c>
      <c r="C14" s="182">
        <v>3339062.727384594</v>
      </c>
      <c r="D14" s="182">
        <v>3612263.6357606626</v>
      </c>
      <c r="E14" s="183">
        <v>3892587.9783388013</v>
      </c>
      <c r="F14" s="183"/>
      <c r="G14" s="318">
        <v>2330301</v>
      </c>
      <c r="H14" s="318">
        <v>3345926</v>
      </c>
      <c r="I14" s="154"/>
      <c r="J14" s="154"/>
      <c r="K14" s="154"/>
      <c r="L14" s="154"/>
      <c r="M14" s="154"/>
      <c r="N14" s="154"/>
      <c r="O14" s="21"/>
      <c r="P14" s="21"/>
      <c r="Q14" s="21"/>
      <c r="R14" s="21"/>
      <c r="S14" s="21"/>
      <c r="T14" s="21"/>
      <c r="U14" s="21"/>
      <c r="V14" s="21"/>
      <c r="W14" s="21"/>
    </row>
    <row r="15" spans="2:23" s="89" customFormat="1" ht="15">
      <c r="B15" s="56" t="s">
        <v>3</v>
      </c>
      <c r="C15" s="183">
        <v>3283159.649414591</v>
      </c>
      <c r="D15" s="183">
        <v>3448609.976414954</v>
      </c>
      <c r="E15" s="182">
        <v>3839875.273842664</v>
      </c>
      <c r="F15" s="182"/>
      <c r="G15" s="318">
        <v>2443187</v>
      </c>
      <c r="H15" s="318">
        <v>3495346</v>
      </c>
      <c r="I15" s="154"/>
      <c r="J15" s="154"/>
      <c r="K15" s="154"/>
      <c r="L15" s="154"/>
      <c r="M15" s="154"/>
      <c r="N15" s="154"/>
      <c r="O15" s="21"/>
      <c r="P15" s="21"/>
      <c r="Q15" s="21"/>
      <c r="R15" s="21"/>
      <c r="S15" s="21"/>
      <c r="T15" s="21"/>
      <c r="U15" s="21"/>
      <c r="V15" s="21"/>
      <c r="W15" s="21"/>
    </row>
    <row r="16" spans="2:23" s="89" customFormat="1" ht="15">
      <c r="B16" s="56" t="s">
        <v>115</v>
      </c>
      <c r="C16" s="182">
        <v>1000840.5845606066</v>
      </c>
      <c r="D16" s="182">
        <v>1285727.8607877127</v>
      </c>
      <c r="E16" s="183">
        <v>1412877.0756654076</v>
      </c>
      <c r="F16" s="183"/>
      <c r="G16" s="318">
        <v>756420</v>
      </c>
      <c r="H16" s="318">
        <v>1225965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2:23" s="89" customFormat="1" ht="15">
      <c r="B17" s="56" t="s">
        <v>116</v>
      </c>
      <c r="C17" s="183">
        <v>5621381.792238751</v>
      </c>
      <c r="D17" s="183">
        <v>5775145.751387947</v>
      </c>
      <c r="E17" s="182">
        <v>6319586.17651616</v>
      </c>
      <c r="F17" s="182"/>
      <c r="G17" s="318">
        <v>4017068</v>
      </c>
      <c r="H17" s="318">
        <v>5615307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8" spans="2:45" ht="15">
      <c r="B18" s="14" t="s">
        <v>181</v>
      </c>
      <c r="C18" s="196">
        <v>8295036.291930714</v>
      </c>
      <c r="D18" s="196">
        <v>8797556.927402275</v>
      </c>
      <c r="E18" s="196">
        <v>9482868.395553505</v>
      </c>
      <c r="F18" s="181"/>
      <c r="G18" s="318">
        <v>6539848</v>
      </c>
      <c r="H18" s="318">
        <v>8881890</v>
      </c>
      <c r="I18" s="93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AQ18" s="89"/>
      <c r="AR18" s="89"/>
      <c r="AS18" s="89"/>
    </row>
    <row r="19" spans="2:23" s="89" customFormat="1" ht="15">
      <c r="B19" s="56" t="s">
        <v>2</v>
      </c>
      <c r="C19" s="182">
        <v>3914582.8133010073</v>
      </c>
      <c r="D19" s="182">
        <v>4128661.358953554</v>
      </c>
      <c r="E19" s="183">
        <v>4492763.130956153</v>
      </c>
      <c r="F19" s="183"/>
      <c r="G19" s="318">
        <v>3009001</v>
      </c>
      <c r="H19" s="318">
        <v>4201248</v>
      </c>
      <c r="I19" s="154"/>
      <c r="J19" s="154"/>
      <c r="K19" s="154"/>
      <c r="L19" s="154"/>
      <c r="M19" s="154"/>
      <c r="N19" s="154"/>
      <c r="O19" s="21"/>
      <c r="P19" s="21"/>
      <c r="Q19" s="21"/>
      <c r="R19" s="21"/>
      <c r="S19" s="21"/>
      <c r="T19" s="21"/>
      <c r="U19" s="21"/>
      <c r="V19" s="21"/>
      <c r="W19" s="21"/>
    </row>
    <row r="20" spans="2:23" s="89" customFormat="1" ht="15">
      <c r="B20" s="56" t="s">
        <v>3</v>
      </c>
      <c r="C20" s="183">
        <v>4380453.47862961</v>
      </c>
      <c r="D20" s="183">
        <v>4668895.568448778</v>
      </c>
      <c r="E20" s="182">
        <v>4990105.264596924</v>
      </c>
      <c r="F20" s="182"/>
      <c r="G20" s="318">
        <v>3530847</v>
      </c>
      <c r="H20" s="318">
        <v>4680642</v>
      </c>
      <c r="I20" s="154"/>
      <c r="J20" s="154"/>
      <c r="K20" s="154"/>
      <c r="L20" s="154"/>
      <c r="M20" s="154"/>
      <c r="N20" s="154"/>
      <c r="O20" s="21"/>
      <c r="P20" s="21"/>
      <c r="Q20" s="21"/>
      <c r="R20" s="21"/>
      <c r="S20" s="21"/>
      <c r="T20" s="21"/>
      <c r="U20" s="21"/>
      <c r="V20" s="21"/>
      <c r="W20" s="21"/>
    </row>
    <row r="21" spans="2:23" s="89" customFormat="1" ht="15">
      <c r="B21" s="56" t="s">
        <v>115</v>
      </c>
      <c r="C21" s="182">
        <v>1393194.1543143194</v>
      </c>
      <c r="D21" s="182">
        <v>1851522.842216332</v>
      </c>
      <c r="E21" s="183">
        <v>2006298.3506103412</v>
      </c>
      <c r="F21" s="183"/>
      <c r="G21" s="318">
        <v>1325949</v>
      </c>
      <c r="H21" s="318">
        <v>1949676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  <row r="22" spans="2:23" s="89" customFormat="1" ht="15">
      <c r="B22" s="56" t="s">
        <v>116</v>
      </c>
      <c r="C22" s="183">
        <v>6901842.137616462</v>
      </c>
      <c r="D22" s="183">
        <v>6946034.085186093</v>
      </c>
      <c r="E22" s="182">
        <v>7476570.044942655</v>
      </c>
      <c r="F22" s="182"/>
      <c r="G22" s="318">
        <v>5213899</v>
      </c>
      <c r="H22" s="318">
        <v>6932214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4" spans="1:36" s="89" customFormat="1" ht="15">
      <c r="A24" s="6" t="s">
        <v>12</v>
      </c>
      <c r="B24" s="7" t="s">
        <v>118</v>
      </c>
      <c r="C24" s="156"/>
      <c r="D24" s="156"/>
      <c r="E24" s="156"/>
      <c r="F24" s="184"/>
      <c r="G24" s="316"/>
      <c r="H24" s="316"/>
      <c r="I24" s="175"/>
      <c r="J24" s="175"/>
      <c r="K24" s="175"/>
      <c r="L24" s="175"/>
      <c r="M24" s="187"/>
      <c r="N24" s="187"/>
      <c r="O24" s="23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</row>
    <row r="25" spans="2:36" s="89" customFormat="1" ht="30">
      <c r="B25" s="46" t="s">
        <v>192</v>
      </c>
      <c r="C25" s="156"/>
      <c r="D25" s="156"/>
      <c r="E25" s="156"/>
      <c r="F25" s="156"/>
      <c r="G25" s="316"/>
      <c r="H25" s="316"/>
      <c r="I25" s="175"/>
      <c r="J25" s="175"/>
      <c r="K25" s="175"/>
      <c r="L25" s="175"/>
      <c r="M25" s="187"/>
      <c r="N25" s="187"/>
      <c r="O25" s="23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</row>
    <row r="26" spans="2:36" s="89" customFormat="1" ht="30">
      <c r="B26" s="46" t="s">
        <v>117</v>
      </c>
      <c r="C26" s="156"/>
      <c r="D26" s="148"/>
      <c r="E26" s="156"/>
      <c r="F26" s="93"/>
      <c r="G26" s="316"/>
      <c r="H26" s="316"/>
      <c r="I26" s="175"/>
      <c r="J26" s="175"/>
      <c r="K26" s="175"/>
      <c r="L26" s="175"/>
      <c r="M26" s="187"/>
      <c r="N26" s="187"/>
      <c r="O26" s="23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</row>
    <row r="27" spans="2:45" ht="15">
      <c r="B27" s="14" t="s">
        <v>177</v>
      </c>
      <c r="C27" s="180">
        <f aca="true" t="shared" si="1" ref="C27:E31">C32/C37*100</f>
        <v>0.9092188369079857</v>
      </c>
      <c r="D27" s="180">
        <f t="shared" si="1"/>
        <v>0.7261072525518153</v>
      </c>
      <c r="E27" s="180">
        <f t="shared" si="1"/>
        <v>0.1415979375341084</v>
      </c>
      <c r="F27" s="193"/>
      <c r="G27" s="317">
        <v>5.257521164532583</v>
      </c>
      <c r="H27" s="317">
        <v>1.6442484084857756</v>
      </c>
      <c r="I27" s="105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AQ27" s="89"/>
      <c r="AR27" s="89"/>
      <c r="AS27" s="89"/>
    </row>
    <row r="28" spans="1:45" ht="15">
      <c r="A28" s="89"/>
      <c r="B28" s="56" t="s">
        <v>2</v>
      </c>
      <c r="C28" s="92">
        <f t="shared" si="1"/>
        <v>0.8902592005608844</v>
      </c>
      <c r="D28" s="92">
        <f t="shared" si="1"/>
        <v>0.6596816257670316</v>
      </c>
      <c r="E28" s="92">
        <f t="shared" si="1"/>
        <v>0.167450381919638</v>
      </c>
      <c r="F28" s="97"/>
      <c r="G28" s="317">
        <v>4.635780289575131</v>
      </c>
      <c r="H28" s="317">
        <v>1.4875241759849773</v>
      </c>
      <c r="I28" s="165"/>
      <c r="K28" s="165"/>
      <c r="L28" s="165"/>
      <c r="M28" s="165"/>
      <c r="N28" s="165"/>
      <c r="O28" s="21"/>
      <c r="P28" s="21"/>
      <c r="Q28" s="21"/>
      <c r="R28" s="21"/>
      <c r="S28" s="21"/>
      <c r="T28" s="21"/>
      <c r="U28" s="21"/>
      <c r="V28" s="21"/>
      <c r="W28" s="21"/>
      <c r="AQ28" s="89"/>
      <c r="AR28" s="89"/>
      <c r="AS28" s="89"/>
    </row>
    <row r="29" spans="1:45" ht="15">
      <c r="A29" s="89"/>
      <c r="B29" s="56" t="s">
        <v>3</v>
      </c>
      <c r="C29" s="92">
        <f t="shared" si="1"/>
        <v>0.9284938643222659</v>
      </c>
      <c r="D29" s="92">
        <f t="shared" si="1"/>
        <v>0.7955899149878027</v>
      </c>
      <c r="E29" s="92">
        <f t="shared" si="1"/>
        <v>0.1153769282628402</v>
      </c>
      <c r="F29" s="188"/>
      <c r="G29" s="317">
        <v>5.843027714638728</v>
      </c>
      <c r="H29" s="317">
        <v>1.793806513895995</v>
      </c>
      <c r="I29" s="154"/>
      <c r="J29" s="154"/>
      <c r="K29" s="154"/>
      <c r="L29" s="154"/>
      <c r="M29" s="154"/>
      <c r="N29" s="154"/>
      <c r="O29" s="21"/>
      <c r="P29" s="21"/>
      <c r="Q29" s="21"/>
      <c r="R29" s="21"/>
      <c r="S29" s="21"/>
      <c r="T29" s="21"/>
      <c r="U29" s="21"/>
      <c r="V29" s="21"/>
      <c r="W29" s="21"/>
      <c r="AQ29" s="89"/>
      <c r="AR29" s="89"/>
      <c r="AS29" s="89"/>
    </row>
    <row r="30" spans="1:45" ht="15">
      <c r="A30" s="89"/>
      <c r="B30" s="56" t="s">
        <v>115</v>
      </c>
      <c r="C30" s="92">
        <f t="shared" si="1"/>
        <v>2.3004146443168993</v>
      </c>
      <c r="D30" s="92">
        <f t="shared" si="1"/>
        <v>2.1538896868873403</v>
      </c>
      <c r="E30" s="92">
        <f t="shared" si="1"/>
        <v>0.26242207849304033</v>
      </c>
      <c r="F30" s="97"/>
      <c r="G30" s="317">
        <v>11.023543319590418</v>
      </c>
      <c r="H30" s="317">
        <v>4.469862731897067</v>
      </c>
      <c r="I30" s="146"/>
      <c r="J30" s="146"/>
      <c r="K30" s="146"/>
      <c r="L30" s="146"/>
      <c r="M30" s="146"/>
      <c r="N30" s="146"/>
      <c r="O30" s="94"/>
      <c r="P30" s="94"/>
      <c r="Q30" s="94"/>
      <c r="R30" s="94"/>
      <c r="S30" s="94"/>
      <c r="T30" s="94"/>
      <c r="U30" s="94"/>
      <c r="V30" s="94"/>
      <c r="W30" s="94"/>
      <c r="AQ30" s="89"/>
      <c r="AR30" s="89"/>
      <c r="AS30" s="89"/>
    </row>
    <row r="31" spans="1:45" ht="15">
      <c r="A31" s="89"/>
      <c r="B31" s="56" t="s">
        <v>116</v>
      </c>
      <c r="C31" s="92">
        <f t="shared" si="1"/>
        <v>0.657362402050271</v>
      </c>
      <c r="D31" s="92">
        <f t="shared" si="1"/>
        <v>0.40254876319460636</v>
      </c>
      <c r="E31" s="92">
        <f t="shared" si="1"/>
        <v>0.11454509599241937</v>
      </c>
      <c r="F31" s="188"/>
      <c r="G31" s="317">
        <v>4.087127621651732</v>
      </c>
      <c r="H31" s="317">
        <v>1.004969402247267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AQ31" s="89"/>
      <c r="AR31" s="89"/>
      <c r="AS31" s="89"/>
    </row>
    <row r="32" spans="2:45" ht="15">
      <c r="B32" s="14" t="s">
        <v>184</v>
      </c>
      <c r="C32" s="196">
        <v>60762.96156419999</v>
      </c>
      <c r="D32" s="196">
        <v>51644.50992362513</v>
      </c>
      <c r="E32" s="196">
        <v>10964.53403973284</v>
      </c>
      <c r="F32" s="181"/>
      <c r="G32" s="318">
        <v>264894</v>
      </c>
      <c r="H32" s="318">
        <v>114368</v>
      </c>
      <c r="I32" s="93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AQ32" s="89"/>
      <c r="AR32" s="89"/>
      <c r="AS32" s="89"/>
    </row>
    <row r="33" spans="2:23" s="89" customFormat="1" ht="15">
      <c r="B33" s="56" t="s">
        <v>2</v>
      </c>
      <c r="C33" s="182">
        <v>29993.33153659999</v>
      </c>
      <c r="D33" s="182">
        <v>23987.68180871679</v>
      </c>
      <c r="E33" s="183">
        <v>6529.086416426389</v>
      </c>
      <c r="F33" s="183"/>
      <c r="G33" s="318">
        <v>113279</v>
      </c>
      <c r="H33" s="318">
        <v>50523</v>
      </c>
      <c r="I33" s="165"/>
      <c r="J33" s="165"/>
      <c r="K33" s="165"/>
      <c r="L33" s="165"/>
      <c r="M33" s="165"/>
      <c r="N33" s="165"/>
      <c r="O33" s="21"/>
      <c r="P33" s="21"/>
      <c r="Q33" s="21"/>
      <c r="R33" s="21"/>
      <c r="S33" s="21"/>
      <c r="T33" s="21"/>
      <c r="U33" s="21"/>
      <c r="V33" s="21"/>
      <c r="W33" s="21"/>
    </row>
    <row r="34" spans="2:23" s="89" customFormat="1" ht="15">
      <c r="B34" s="56" t="s">
        <v>3</v>
      </c>
      <c r="C34" s="183">
        <v>30769.630027600007</v>
      </c>
      <c r="D34" s="183">
        <v>27656.828114908334</v>
      </c>
      <c r="E34" s="182">
        <v>4435.447623306447</v>
      </c>
      <c r="F34" s="182"/>
      <c r="G34" s="318">
        <v>151615</v>
      </c>
      <c r="H34" s="318">
        <v>63845</v>
      </c>
      <c r="I34" s="154"/>
      <c r="J34" s="154"/>
      <c r="K34" s="154"/>
      <c r="L34" s="154"/>
      <c r="M34" s="154"/>
      <c r="N34" s="154"/>
      <c r="O34" s="21"/>
      <c r="P34" s="21"/>
      <c r="Q34" s="21"/>
      <c r="R34" s="21"/>
      <c r="S34" s="21"/>
      <c r="T34" s="21"/>
      <c r="U34" s="21"/>
      <c r="V34" s="21"/>
      <c r="W34" s="21"/>
    </row>
    <row r="35" spans="2:23" s="89" customFormat="1" ht="15">
      <c r="B35" s="56" t="s">
        <v>115</v>
      </c>
      <c r="C35" s="182">
        <v>23565.589648799993</v>
      </c>
      <c r="D35" s="182">
        <v>28302.77024434002</v>
      </c>
      <c r="E35" s="183">
        <v>3717.4568159563664</v>
      </c>
      <c r="F35" s="183"/>
      <c r="G35" s="318">
        <v>93715</v>
      </c>
      <c r="H35" s="318">
        <v>57363</v>
      </c>
      <c r="I35" s="146"/>
      <c r="J35" s="146"/>
      <c r="K35" s="146"/>
      <c r="L35" s="146"/>
      <c r="M35" s="146"/>
      <c r="N35" s="146"/>
      <c r="O35" s="94"/>
      <c r="P35" s="94"/>
      <c r="Q35" s="94"/>
      <c r="R35" s="94"/>
      <c r="S35" s="94"/>
      <c r="T35" s="94"/>
      <c r="U35" s="94"/>
      <c r="V35" s="94"/>
      <c r="W35" s="94"/>
    </row>
    <row r="36" spans="2:23" s="89" customFormat="1" ht="15">
      <c r="B36" s="56" t="s">
        <v>116</v>
      </c>
      <c r="C36" s="183">
        <v>37197.371915399985</v>
      </c>
      <c r="D36" s="183">
        <v>23341.739679285103</v>
      </c>
      <c r="E36" s="182">
        <v>7247.077223776471</v>
      </c>
      <c r="F36" s="182"/>
      <c r="G36" s="318">
        <v>171179</v>
      </c>
      <c r="H36" s="318">
        <v>57005</v>
      </c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2:45" ht="15">
      <c r="B37" s="14" t="s">
        <v>180</v>
      </c>
      <c r="C37" s="196">
        <v>6682985.338363519</v>
      </c>
      <c r="D37" s="196">
        <v>7112518.1220992915</v>
      </c>
      <c r="E37" s="196">
        <v>7743427.78622159</v>
      </c>
      <c r="F37" s="181"/>
      <c r="G37" s="318">
        <v>5038382</v>
      </c>
      <c r="H37" s="318">
        <v>6955640</v>
      </c>
      <c r="I37" s="93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AQ37" s="89"/>
      <c r="AR37" s="89"/>
      <c r="AS37" s="89"/>
    </row>
    <row r="38" spans="2:25" s="89" customFormat="1" ht="15">
      <c r="B38" s="56" t="s">
        <v>2</v>
      </c>
      <c r="C38" s="182">
        <v>3369056.0589212086</v>
      </c>
      <c r="D38" s="182">
        <v>3636251.317569379</v>
      </c>
      <c r="E38" s="183">
        <v>3899117.064755217</v>
      </c>
      <c r="F38" s="183"/>
      <c r="G38" s="318">
        <v>2443580</v>
      </c>
      <c r="H38" s="318">
        <v>3396449</v>
      </c>
      <c r="I38" s="92"/>
      <c r="J38" s="92"/>
      <c r="K38" s="165"/>
      <c r="L38" s="165"/>
      <c r="M38" s="165"/>
      <c r="N38" s="165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2:25" s="89" customFormat="1" ht="15">
      <c r="B39" s="56" t="s">
        <v>3</v>
      </c>
      <c r="C39" s="183">
        <v>3313929.279442211</v>
      </c>
      <c r="D39" s="183">
        <v>3476266.804529862</v>
      </c>
      <c r="E39" s="182">
        <v>3844310.7214659527</v>
      </c>
      <c r="F39" s="182"/>
      <c r="G39" s="318">
        <v>2594802</v>
      </c>
      <c r="H39" s="318">
        <v>3559191</v>
      </c>
      <c r="I39" s="185"/>
      <c r="J39" s="185"/>
      <c r="K39" s="154"/>
      <c r="L39" s="154"/>
      <c r="M39" s="154"/>
      <c r="N39" s="154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2:25" s="89" customFormat="1" ht="15">
      <c r="B40" s="56" t="s">
        <v>115</v>
      </c>
      <c r="C40" s="182">
        <v>1024406.1742094203</v>
      </c>
      <c r="D40" s="182">
        <v>1314030.6310320527</v>
      </c>
      <c r="E40" s="183">
        <v>1416594.5324813654</v>
      </c>
      <c r="F40" s="183"/>
      <c r="G40" s="318">
        <v>850135</v>
      </c>
      <c r="H40" s="318">
        <v>1283328</v>
      </c>
      <c r="I40" s="92"/>
      <c r="J40" s="92"/>
      <c r="K40" s="146"/>
      <c r="L40" s="146"/>
      <c r="M40" s="146"/>
      <c r="N40" s="146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2:25" s="89" customFormat="1" ht="15">
      <c r="B41" s="56" t="s">
        <v>116</v>
      </c>
      <c r="C41" s="183">
        <v>5658579.164154168</v>
      </c>
      <c r="D41" s="183">
        <v>5798487.491067233</v>
      </c>
      <c r="E41" s="182">
        <v>6326833.253739719</v>
      </c>
      <c r="F41" s="182"/>
      <c r="G41" s="318">
        <v>4188247</v>
      </c>
      <c r="H41" s="318">
        <v>5672312</v>
      </c>
      <c r="I41" s="185"/>
      <c r="J41" s="18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</row>
    <row r="42" spans="1:47" ht="15">
      <c r="A42" s="89"/>
      <c r="B42" s="14"/>
      <c r="C42" s="193"/>
      <c r="D42" s="193"/>
      <c r="E42" s="193"/>
      <c r="F42" s="193"/>
      <c r="I42" s="89"/>
      <c r="J42" s="89"/>
      <c r="K42" s="89"/>
      <c r="L42" s="89"/>
      <c r="M42" s="89"/>
      <c r="N42" s="89"/>
      <c r="AQ42" s="89"/>
      <c r="AR42" s="89"/>
      <c r="AS42" s="89"/>
      <c r="AT42" s="89"/>
      <c r="AU42" s="89"/>
    </row>
    <row r="43" spans="1:47" ht="15">
      <c r="A43" s="6" t="s">
        <v>13</v>
      </c>
      <c r="B43" s="7" t="s">
        <v>120</v>
      </c>
      <c r="C43" s="193"/>
      <c r="D43" s="193"/>
      <c r="E43" s="193"/>
      <c r="F43" s="193"/>
      <c r="G43" s="316"/>
      <c r="H43" s="316"/>
      <c r="I43" s="175"/>
      <c r="J43" s="175"/>
      <c r="K43" s="90"/>
      <c r="L43" s="175"/>
      <c r="M43" s="175"/>
      <c r="N43" s="175"/>
      <c r="O43" s="35"/>
      <c r="P43" s="35"/>
      <c r="Q43" s="23"/>
      <c r="R43" s="23"/>
      <c r="S43" s="23"/>
      <c r="T43" s="23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Q43" s="89"/>
      <c r="AR43" s="89"/>
      <c r="AS43" s="89"/>
      <c r="AT43" s="89"/>
      <c r="AU43" s="89"/>
    </row>
    <row r="44" spans="1:47" ht="30">
      <c r="A44" s="89"/>
      <c r="B44" s="46" t="s">
        <v>192</v>
      </c>
      <c r="C44" s="193"/>
      <c r="D44" s="193"/>
      <c r="E44" s="193"/>
      <c r="F44" s="193"/>
      <c r="G44" s="316"/>
      <c r="H44" s="316"/>
      <c r="I44" s="175"/>
      <c r="J44" s="175"/>
      <c r="K44" s="175"/>
      <c r="L44" s="175"/>
      <c r="M44" s="175"/>
      <c r="N44" s="175"/>
      <c r="O44" s="35"/>
      <c r="P44" s="35"/>
      <c r="Q44" s="23"/>
      <c r="R44" s="23"/>
      <c r="S44" s="23"/>
      <c r="T44" s="23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Q44" s="89"/>
      <c r="AR44" s="89"/>
      <c r="AS44" s="89"/>
      <c r="AT44" s="89"/>
      <c r="AU44" s="89"/>
    </row>
    <row r="45" spans="1:47" ht="30">
      <c r="A45" s="89"/>
      <c r="B45" s="46" t="s">
        <v>119</v>
      </c>
      <c r="C45" s="193"/>
      <c r="D45" s="193"/>
      <c r="E45" s="193"/>
      <c r="F45" s="193"/>
      <c r="G45" s="316"/>
      <c r="H45" s="316"/>
      <c r="I45" s="175"/>
      <c r="J45" s="175"/>
      <c r="K45" s="175"/>
      <c r="L45" s="175"/>
      <c r="M45" s="175"/>
      <c r="N45" s="175"/>
      <c r="O45" s="35"/>
      <c r="P45" s="35"/>
      <c r="Q45" s="23"/>
      <c r="R45" s="23"/>
      <c r="S45" s="23"/>
      <c r="T45" s="23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Q45" s="89"/>
      <c r="AR45" s="89"/>
      <c r="AS45" s="89"/>
      <c r="AT45" s="89"/>
      <c r="AU45" s="89"/>
    </row>
    <row r="46" spans="2:45" ht="15">
      <c r="B46" s="14" t="s">
        <v>178</v>
      </c>
      <c r="C46" s="180">
        <f aca="true" t="shared" si="2" ref="C46:E50">C51/C56*100</f>
        <v>10.362210384305605</v>
      </c>
      <c r="D46" s="180">
        <f t="shared" si="2"/>
        <v>8.590156386600738</v>
      </c>
      <c r="E46" s="180">
        <f t="shared" si="2"/>
        <v>7.1532010215861295</v>
      </c>
      <c r="F46" s="193"/>
      <c r="G46" s="317">
        <v>20.053829167753218</v>
      </c>
      <c r="H46" s="317">
        <v>8.528314614862612</v>
      </c>
      <c r="I46" s="105"/>
      <c r="J46" s="89"/>
      <c r="K46" s="91"/>
      <c r="L46" s="89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AQ46" s="89"/>
      <c r="AR46" s="89"/>
      <c r="AS46" s="89"/>
    </row>
    <row r="47" spans="1:45" ht="15">
      <c r="A47" s="89"/>
      <c r="B47" s="56" t="s">
        <v>2</v>
      </c>
      <c r="C47" s="92">
        <f t="shared" si="2"/>
        <v>7.122493779075163</v>
      </c>
      <c r="D47" s="92">
        <f t="shared" si="2"/>
        <v>4.8766794933892905</v>
      </c>
      <c r="E47" s="92">
        <f t="shared" si="2"/>
        <v>3.6687235565828735</v>
      </c>
      <c r="F47" s="97"/>
      <c r="G47" s="317">
        <v>15.691987696948983</v>
      </c>
      <c r="H47" s="317">
        <v>6.786326798376602</v>
      </c>
      <c r="I47" s="165"/>
      <c r="K47" s="189"/>
      <c r="M47" s="165"/>
      <c r="N47" s="165"/>
      <c r="O47" s="21"/>
      <c r="P47" s="21"/>
      <c r="Q47" s="21"/>
      <c r="R47" s="21"/>
      <c r="S47" s="21"/>
      <c r="T47" s="21"/>
      <c r="U47" s="21"/>
      <c r="V47" s="21"/>
      <c r="W47" s="21"/>
      <c r="AQ47" s="89"/>
      <c r="AR47" s="89"/>
      <c r="AS47" s="89"/>
    </row>
    <row r="48" spans="1:45" ht="15">
      <c r="A48" s="89"/>
      <c r="B48" s="56" t="s">
        <v>3</v>
      </c>
      <c r="C48" s="92">
        <f t="shared" si="2"/>
        <v>13.68018577441991</v>
      </c>
      <c r="D48" s="92">
        <f t="shared" si="2"/>
        <v>12.178570841925831</v>
      </c>
      <c r="E48" s="92">
        <f t="shared" si="2"/>
        <v>10.751347683552408</v>
      </c>
      <c r="F48" s="188"/>
      <c r="G48" s="317">
        <v>24.198417223357012</v>
      </c>
      <c r="H48" s="317">
        <v>10.29262500395694</v>
      </c>
      <c r="I48" s="154"/>
      <c r="J48" s="89"/>
      <c r="K48" s="91"/>
      <c r="L48" s="89"/>
      <c r="M48" s="154"/>
      <c r="N48" s="154"/>
      <c r="O48" s="21"/>
      <c r="P48" s="21"/>
      <c r="Q48" s="21"/>
      <c r="R48" s="21"/>
      <c r="S48" s="21"/>
      <c r="T48" s="21"/>
      <c r="U48" s="21"/>
      <c r="V48" s="21"/>
      <c r="W48" s="21"/>
      <c r="AQ48" s="89"/>
      <c r="AR48" s="89"/>
      <c r="AS48" s="89"/>
    </row>
    <row r="49" spans="1:45" ht="15">
      <c r="A49" s="89"/>
      <c r="B49" s="56" t="s">
        <v>115</v>
      </c>
      <c r="C49" s="92">
        <f t="shared" si="2"/>
        <v>11.30129103575315</v>
      </c>
      <c r="D49" s="92">
        <f t="shared" si="2"/>
        <v>13.233668281240998</v>
      </c>
      <c r="E49" s="92">
        <f t="shared" si="2"/>
        <v>10.197552624260307</v>
      </c>
      <c r="F49" s="97"/>
      <c r="G49" s="317">
        <v>24.810240943239968</v>
      </c>
      <c r="H49" s="317">
        <v>12.267236687818043</v>
      </c>
      <c r="I49" s="146"/>
      <c r="K49" s="189"/>
      <c r="M49" s="146"/>
      <c r="N49" s="146"/>
      <c r="O49" s="94"/>
      <c r="P49" s="94"/>
      <c r="Q49" s="94"/>
      <c r="R49" s="94"/>
      <c r="S49" s="94"/>
      <c r="T49" s="94"/>
      <c r="U49" s="94"/>
      <c r="V49" s="94"/>
      <c r="W49" s="94"/>
      <c r="AQ49" s="89"/>
      <c r="AR49" s="89"/>
      <c r="AS49" s="89"/>
    </row>
    <row r="50" spans="1:45" ht="15">
      <c r="A50" s="89"/>
      <c r="B50" s="56" t="s">
        <v>116</v>
      </c>
      <c r="C50" s="92">
        <f t="shared" si="2"/>
        <v>10.168943120401817</v>
      </c>
      <c r="D50" s="92">
        <f t="shared" si="2"/>
        <v>7.378734238944568</v>
      </c>
      <c r="E50" s="92">
        <f t="shared" si="2"/>
        <v>6.360075609923273</v>
      </c>
      <c r="F50" s="188"/>
      <c r="G50" s="317">
        <v>18.791542395191165</v>
      </c>
      <c r="H50" s="317">
        <v>7.356860098016467</v>
      </c>
      <c r="I50" s="94"/>
      <c r="J50" s="89"/>
      <c r="K50" s="91"/>
      <c r="L50" s="89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AQ50" s="89"/>
      <c r="AR50" s="89"/>
      <c r="AS50" s="89"/>
    </row>
    <row r="51" spans="2:45" ht="15">
      <c r="B51" s="14" t="s">
        <v>182</v>
      </c>
      <c r="C51" s="198">
        <v>326261.77863659995</v>
      </c>
      <c r="D51" s="198">
        <v>253209.5273618551</v>
      </c>
      <c r="E51" s="198">
        <v>222163.64448122113</v>
      </c>
      <c r="F51" s="197"/>
      <c r="G51" s="318">
        <v>419114</v>
      </c>
      <c r="H51" s="318">
        <v>254868</v>
      </c>
      <c r="I51" s="93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AQ51" s="89"/>
      <c r="AR51" s="89"/>
      <c r="AS51" s="89"/>
    </row>
    <row r="52" spans="2:23" s="89" customFormat="1" ht="15">
      <c r="B52" s="56" t="s">
        <v>2</v>
      </c>
      <c r="C52" s="116">
        <v>113466.59393210012</v>
      </c>
      <c r="D52" s="116">
        <v>70643.20866736665</v>
      </c>
      <c r="E52" s="116">
        <v>57885.82355200292</v>
      </c>
      <c r="F52" s="190"/>
      <c r="G52" s="318">
        <v>159789</v>
      </c>
      <c r="H52" s="318">
        <v>102050</v>
      </c>
      <c r="I52" s="165"/>
      <c r="J52" s="165"/>
      <c r="K52" s="165"/>
      <c r="L52" s="165"/>
      <c r="M52" s="165"/>
      <c r="N52" s="165"/>
      <c r="O52" s="21"/>
      <c r="P52" s="21"/>
      <c r="Q52" s="21"/>
      <c r="R52" s="21"/>
      <c r="S52" s="21"/>
      <c r="T52" s="21"/>
      <c r="U52" s="21"/>
      <c r="V52" s="21"/>
      <c r="W52" s="21"/>
    </row>
    <row r="53" spans="2:23" s="89" customFormat="1" ht="15">
      <c r="B53" s="56" t="s">
        <v>3</v>
      </c>
      <c r="C53" s="116">
        <v>212795.18470450005</v>
      </c>
      <c r="D53" s="116">
        <v>182566.31869448852</v>
      </c>
      <c r="E53" s="116">
        <v>164277.82092921808</v>
      </c>
      <c r="F53" s="191"/>
      <c r="G53" s="318">
        <v>259325</v>
      </c>
      <c r="H53" s="318">
        <v>152818</v>
      </c>
      <c r="I53" s="154"/>
      <c r="J53" s="154"/>
      <c r="K53" s="154"/>
      <c r="L53" s="154"/>
      <c r="M53" s="154"/>
      <c r="N53" s="154"/>
      <c r="O53" s="21"/>
      <c r="P53" s="21"/>
      <c r="Q53" s="21"/>
      <c r="R53" s="21"/>
      <c r="S53" s="21"/>
      <c r="T53" s="21"/>
      <c r="U53" s="21"/>
      <c r="V53" s="21"/>
      <c r="W53" s="21"/>
    </row>
    <row r="54" spans="2:23" s="89" customFormat="1" ht="15">
      <c r="B54" s="56" t="s">
        <v>115</v>
      </c>
      <c r="C54" s="116">
        <v>60732.37522509999</v>
      </c>
      <c r="D54" s="116">
        <v>80710.99826598169</v>
      </c>
      <c r="E54" s="116">
        <v>65458.280701566364</v>
      </c>
      <c r="F54" s="190"/>
      <c r="G54" s="318">
        <v>108748</v>
      </c>
      <c r="H54" s="318">
        <v>87460</v>
      </c>
      <c r="I54" s="146"/>
      <c r="J54" s="146"/>
      <c r="K54" s="146"/>
      <c r="L54" s="146"/>
      <c r="M54" s="146"/>
      <c r="N54" s="146"/>
      <c r="O54" s="94"/>
      <c r="P54" s="94"/>
      <c r="Q54" s="94"/>
      <c r="R54" s="94"/>
      <c r="S54" s="94"/>
      <c r="T54" s="94"/>
      <c r="U54" s="94"/>
      <c r="V54" s="94"/>
      <c r="W54" s="94"/>
    </row>
    <row r="55" spans="2:23" s="89" customFormat="1" ht="15">
      <c r="B55" s="56" t="s">
        <v>116</v>
      </c>
      <c r="C55" s="116">
        <v>265529.40341149986</v>
      </c>
      <c r="D55" s="116">
        <v>172498.52909587353</v>
      </c>
      <c r="E55" s="116">
        <v>156705.36377965478</v>
      </c>
      <c r="F55" s="191"/>
      <c r="G55" s="318">
        <v>310366</v>
      </c>
      <c r="H55" s="318">
        <v>167408</v>
      </c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2:45" ht="15">
      <c r="B56" s="14" t="s">
        <v>183</v>
      </c>
      <c r="C56" s="198">
        <v>3148573.1956451056</v>
      </c>
      <c r="D56" s="198">
        <v>2947670.7520345175</v>
      </c>
      <c r="E56" s="198">
        <v>3105793.3897118303</v>
      </c>
      <c r="F56" s="197"/>
      <c r="G56" s="318">
        <v>2089945</v>
      </c>
      <c r="H56" s="318">
        <v>2988492</v>
      </c>
      <c r="I56" s="93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AQ56" s="89"/>
      <c r="AR56" s="89"/>
      <c r="AS56" s="89"/>
    </row>
    <row r="57" spans="2:23" s="89" customFormat="1" ht="15">
      <c r="B57" s="56" t="s">
        <v>2</v>
      </c>
      <c r="C57" s="116">
        <v>1593073.9632998803</v>
      </c>
      <c r="D57" s="116">
        <v>1448592.4031531883</v>
      </c>
      <c r="E57" s="116">
        <v>1577819.1695075273</v>
      </c>
      <c r="F57" s="190"/>
      <c r="G57" s="318">
        <v>1018284</v>
      </c>
      <c r="H57" s="318">
        <v>1503759</v>
      </c>
      <c r="I57" s="165"/>
      <c r="J57" s="165"/>
      <c r="K57" s="165"/>
      <c r="L57" s="165"/>
      <c r="M57" s="165"/>
      <c r="N57" s="165"/>
      <c r="O57" s="21"/>
      <c r="P57" s="21"/>
      <c r="Q57" s="21"/>
      <c r="R57" s="21"/>
      <c r="S57" s="21"/>
      <c r="T57" s="21"/>
      <c r="U57" s="21"/>
      <c r="V57" s="21"/>
      <c r="W57" s="21"/>
    </row>
    <row r="58" spans="2:23" s="89" customFormat="1" ht="15">
      <c r="B58" s="56" t="s">
        <v>3</v>
      </c>
      <c r="C58" s="116">
        <v>1555499.232345208</v>
      </c>
      <c r="D58" s="116">
        <v>1499078.3488813601</v>
      </c>
      <c r="E58" s="116">
        <v>1527974.2202043473</v>
      </c>
      <c r="F58" s="191"/>
      <c r="G58" s="318">
        <v>1071661</v>
      </c>
      <c r="H58" s="318">
        <v>1484733</v>
      </c>
      <c r="I58" s="154"/>
      <c r="J58" s="154"/>
      <c r="K58" s="154"/>
      <c r="L58" s="154"/>
      <c r="M58" s="154"/>
      <c r="N58" s="154"/>
      <c r="O58" s="21"/>
      <c r="P58" s="21"/>
      <c r="Q58" s="21"/>
      <c r="R58" s="21"/>
      <c r="S58" s="21"/>
      <c r="T58" s="21"/>
      <c r="U58" s="21"/>
      <c r="V58" s="21"/>
      <c r="W58" s="21"/>
    </row>
    <row r="59" spans="2:23" s="89" customFormat="1" ht="15">
      <c r="B59" s="56" t="s">
        <v>115</v>
      </c>
      <c r="C59" s="116">
        <v>537393.2503194986</v>
      </c>
      <c r="D59" s="116">
        <v>609891.3509898931</v>
      </c>
      <c r="E59" s="116">
        <v>641901.8671778069</v>
      </c>
      <c r="F59" s="190"/>
      <c r="G59" s="318">
        <v>438319</v>
      </c>
      <c r="H59" s="318">
        <v>712956</v>
      </c>
      <c r="I59" s="146"/>
      <c r="J59" s="146"/>
      <c r="K59" s="146"/>
      <c r="L59" s="146"/>
      <c r="M59" s="146"/>
      <c r="N59" s="146"/>
      <c r="O59" s="94"/>
      <c r="P59" s="94"/>
      <c r="Q59" s="94"/>
      <c r="R59" s="94"/>
      <c r="S59" s="94"/>
      <c r="T59" s="94"/>
      <c r="U59" s="94"/>
      <c r="V59" s="94"/>
      <c r="W59" s="94"/>
    </row>
    <row r="60" spans="2:23" s="89" customFormat="1" ht="15">
      <c r="B60" s="56" t="s">
        <v>116</v>
      </c>
      <c r="C60" s="116">
        <v>2611179.9453256032</v>
      </c>
      <c r="D60" s="116">
        <v>2337779.4010446323</v>
      </c>
      <c r="E60" s="116">
        <v>2463891.522534042</v>
      </c>
      <c r="F60" s="191"/>
      <c r="G60" s="318">
        <v>1651626</v>
      </c>
      <c r="H60" s="318">
        <v>2275536</v>
      </c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4:45" ht="15">
      <c r="D61" s="144"/>
      <c r="F61" s="144"/>
      <c r="G61" s="319"/>
      <c r="H61" s="319"/>
      <c r="I61" s="89"/>
      <c r="J61" s="89"/>
      <c r="K61" s="89"/>
      <c r="L61" s="89"/>
      <c r="M61" s="89"/>
      <c r="N61" s="89"/>
      <c r="AQ61" s="89"/>
      <c r="AR61" s="89"/>
      <c r="AS61" s="89"/>
    </row>
    <row r="62" spans="1:45" ht="15">
      <c r="A62" s="6" t="s">
        <v>14</v>
      </c>
      <c r="B62" s="7" t="s">
        <v>121</v>
      </c>
      <c r="C62" s="192" t="s">
        <v>1</v>
      </c>
      <c r="D62" s="192" t="s">
        <v>1</v>
      </c>
      <c r="E62" s="192" t="s">
        <v>1</v>
      </c>
      <c r="F62" s="19"/>
      <c r="G62" s="320" t="s">
        <v>1</v>
      </c>
      <c r="H62" s="320" t="s">
        <v>1</v>
      </c>
      <c r="I62" s="172"/>
      <c r="J62" s="172"/>
      <c r="K62" s="172"/>
      <c r="L62" s="172"/>
      <c r="M62" s="172"/>
      <c r="N62" s="172"/>
      <c r="O62" s="31"/>
      <c r="P62" s="31"/>
      <c r="Q62" s="31"/>
      <c r="R62" s="31"/>
      <c r="S62" s="31"/>
      <c r="T62" s="31"/>
      <c r="U62" s="31"/>
      <c r="V62" s="31"/>
      <c r="W62" s="31"/>
      <c r="AQ62" s="89"/>
      <c r="AR62" s="89"/>
      <c r="AS62" s="89"/>
    </row>
    <row r="63" spans="1:45" ht="15">
      <c r="A63" s="89"/>
      <c r="B63" s="14"/>
      <c r="C63" s="173"/>
      <c r="D63" s="193"/>
      <c r="E63" s="173"/>
      <c r="F63" s="193"/>
      <c r="AQ63" s="89"/>
      <c r="AR63" s="89"/>
      <c r="AS63" s="89"/>
    </row>
    <row r="64" spans="1:45" ht="15">
      <c r="A64" s="6" t="s">
        <v>15</v>
      </c>
      <c r="B64" s="7" t="s">
        <v>122</v>
      </c>
      <c r="C64" s="156"/>
      <c r="D64" s="19"/>
      <c r="E64" s="156"/>
      <c r="F64" s="19"/>
      <c r="G64" s="316"/>
      <c r="H64" s="316"/>
      <c r="I64" s="184"/>
      <c r="J64" s="156"/>
      <c r="K64" s="156"/>
      <c r="L64" s="156"/>
      <c r="M64" s="156"/>
      <c r="N64" s="156"/>
      <c r="O64" s="23"/>
      <c r="P64" s="23"/>
      <c r="Q64" s="23"/>
      <c r="R64" s="23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Q64" s="89"/>
      <c r="AR64" s="89"/>
      <c r="AS64" s="89"/>
    </row>
    <row r="65" spans="1:45" ht="30">
      <c r="A65" s="89"/>
      <c r="B65" s="46" t="s">
        <v>192</v>
      </c>
      <c r="C65" s="156"/>
      <c r="D65" s="54"/>
      <c r="E65" s="156"/>
      <c r="F65" s="54"/>
      <c r="G65" s="316"/>
      <c r="H65" s="316"/>
      <c r="I65" s="156"/>
      <c r="J65" s="156"/>
      <c r="K65" s="156"/>
      <c r="L65" s="156"/>
      <c r="M65" s="156"/>
      <c r="N65" s="156"/>
      <c r="O65" s="23"/>
      <c r="P65" s="23"/>
      <c r="Q65" s="23"/>
      <c r="R65" s="23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Q65" s="89"/>
      <c r="AR65" s="89"/>
      <c r="AS65" s="89"/>
    </row>
    <row r="66" spans="1:45" ht="30">
      <c r="A66" s="89"/>
      <c r="B66" s="46" t="s">
        <v>117</v>
      </c>
      <c r="C66" s="185"/>
      <c r="D66" s="54"/>
      <c r="E66" s="92"/>
      <c r="F66" s="54"/>
      <c r="G66" s="316"/>
      <c r="H66" s="317"/>
      <c r="I66" s="175"/>
      <c r="J66" s="175"/>
      <c r="K66" s="175"/>
      <c r="L66" s="175"/>
      <c r="M66" s="175"/>
      <c r="N66" s="175"/>
      <c r="O66" s="23"/>
      <c r="P66" s="23"/>
      <c r="Q66" s="23"/>
      <c r="R66" s="23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Q66" s="89"/>
      <c r="AR66" s="89"/>
      <c r="AS66" s="89"/>
    </row>
    <row r="67" spans="2:45" ht="15">
      <c r="B67" s="14" t="s">
        <v>179</v>
      </c>
      <c r="C67" s="180">
        <f aca="true" t="shared" si="3" ref="C67:E71">C72/C77*100</f>
        <v>80.5660771474216</v>
      </c>
      <c r="D67" s="180">
        <f t="shared" si="3"/>
        <v>80.84651433110376</v>
      </c>
      <c r="E67" s="180">
        <f t="shared" si="3"/>
        <v>81.65702046284292</v>
      </c>
      <c r="F67" s="193"/>
      <c r="G67" s="317">
        <v>77.04127068396697</v>
      </c>
      <c r="H67" s="317">
        <v>78.31261139239508</v>
      </c>
      <c r="I67" s="105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AQ67" s="89"/>
      <c r="AR67" s="89"/>
      <c r="AS67" s="89"/>
    </row>
    <row r="68" spans="1:45" ht="15">
      <c r="A68" s="89"/>
      <c r="B68" s="56" t="s">
        <v>2</v>
      </c>
      <c r="C68" s="92">
        <f t="shared" si="3"/>
        <v>86.06424284789168</v>
      </c>
      <c r="D68" s="92">
        <f t="shared" si="3"/>
        <v>88.07337297556947</v>
      </c>
      <c r="E68" s="92">
        <f t="shared" si="3"/>
        <v>86.78661552151324</v>
      </c>
      <c r="F68" s="97"/>
      <c r="G68" s="317">
        <v>81.20901255931786</v>
      </c>
      <c r="H68" s="317">
        <v>80.84381117229927</v>
      </c>
      <c r="I68" s="165"/>
      <c r="J68" s="165"/>
      <c r="K68" s="165"/>
      <c r="L68" s="165"/>
      <c r="M68" s="165"/>
      <c r="N68" s="165"/>
      <c r="O68" s="21"/>
      <c r="P68" s="21"/>
      <c r="Q68" s="21"/>
      <c r="R68" s="21"/>
      <c r="S68" s="21"/>
      <c r="T68" s="21"/>
      <c r="U68" s="21"/>
      <c r="V68" s="21"/>
      <c r="W68" s="21"/>
      <c r="AQ68" s="89"/>
      <c r="AR68" s="89"/>
      <c r="AS68" s="89"/>
    </row>
    <row r="69" spans="1:45" ht="15">
      <c r="A69" s="89"/>
      <c r="B69" s="56" t="s">
        <v>3</v>
      </c>
      <c r="C69" s="92">
        <f t="shared" si="3"/>
        <v>75.65265321523168</v>
      </c>
      <c r="D69" s="92">
        <f t="shared" si="3"/>
        <v>74.45586977831756</v>
      </c>
      <c r="E69" s="92">
        <f t="shared" si="3"/>
        <v>77.03866988017289</v>
      </c>
      <c r="F69" s="188"/>
      <c r="G69" s="317">
        <v>73.48950549259143</v>
      </c>
      <c r="H69" s="317">
        <v>76.04065852504849</v>
      </c>
      <c r="I69" s="154"/>
      <c r="J69" s="154"/>
      <c r="K69" s="154"/>
      <c r="L69" s="154"/>
      <c r="M69" s="154"/>
      <c r="N69" s="154"/>
      <c r="O69" s="21"/>
      <c r="P69" s="21"/>
      <c r="Q69" s="21"/>
      <c r="R69" s="21"/>
      <c r="S69" s="21"/>
      <c r="T69" s="21"/>
      <c r="U69" s="21"/>
      <c r="V69" s="21"/>
      <c r="W69" s="21"/>
      <c r="AQ69" s="89"/>
      <c r="AR69" s="89"/>
      <c r="AS69" s="89"/>
    </row>
    <row r="70" spans="1:45" ht="15">
      <c r="A70" s="89"/>
      <c r="B70" s="56" t="s">
        <v>115</v>
      </c>
      <c r="C70" s="92">
        <f t="shared" si="3"/>
        <v>73.52931901394581</v>
      </c>
      <c r="D70" s="92">
        <f t="shared" si="3"/>
        <v>70.97026302193042</v>
      </c>
      <c r="E70" s="92">
        <f t="shared" si="3"/>
        <v>70.60737163295875</v>
      </c>
      <c r="F70" s="97"/>
      <c r="G70" s="317">
        <v>64.11521106769567</v>
      </c>
      <c r="H70" s="317">
        <v>65.82262899066306</v>
      </c>
      <c r="I70" s="146"/>
      <c r="J70" s="146"/>
      <c r="K70" s="146"/>
      <c r="L70" s="146"/>
      <c r="M70" s="146"/>
      <c r="N70" s="146"/>
      <c r="O70" s="94"/>
      <c r="P70" s="94"/>
      <c r="Q70" s="94"/>
      <c r="R70" s="94"/>
      <c r="S70" s="94"/>
      <c r="T70" s="94"/>
      <c r="U70" s="94"/>
      <c r="V70" s="94"/>
      <c r="W70" s="94"/>
      <c r="AQ70" s="89"/>
      <c r="AR70" s="89"/>
      <c r="AS70" s="89"/>
    </row>
    <row r="71" spans="1:45" ht="15">
      <c r="A71" s="89"/>
      <c r="B71" s="56" t="s">
        <v>116</v>
      </c>
      <c r="C71" s="92">
        <f t="shared" si="3"/>
        <v>81.98650521595887</v>
      </c>
      <c r="D71" s="92">
        <f t="shared" si="3"/>
        <v>83.47911081279821</v>
      </c>
      <c r="E71" s="92">
        <f t="shared" si="3"/>
        <v>84.62213576156292</v>
      </c>
      <c r="F71" s="188"/>
      <c r="G71" s="317">
        <v>80.32850271936607</v>
      </c>
      <c r="H71" s="317">
        <v>81.82540238948192</v>
      </c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AQ71" s="89"/>
      <c r="AR71" s="89"/>
      <c r="AS71" s="89"/>
    </row>
    <row r="72" spans="2:45" ht="15">
      <c r="B72" s="14" t="s">
        <v>180</v>
      </c>
      <c r="C72" s="198">
        <v>6682985.338363519</v>
      </c>
      <c r="D72" s="198">
        <v>7112518.1220992915</v>
      </c>
      <c r="E72" s="198">
        <v>7743427.78622159</v>
      </c>
      <c r="F72" s="197"/>
      <c r="G72" s="318">
        <v>5038382</v>
      </c>
      <c r="H72" s="318">
        <v>6955640</v>
      </c>
      <c r="I72" s="93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AQ72" s="89"/>
      <c r="AR72" s="89"/>
      <c r="AS72" s="89"/>
    </row>
    <row r="73" spans="2:23" s="89" customFormat="1" ht="15">
      <c r="B73" s="56" t="s">
        <v>2</v>
      </c>
      <c r="C73" s="116">
        <v>3369056.0589212086</v>
      </c>
      <c r="D73" s="116">
        <v>3636251.317569379</v>
      </c>
      <c r="E73" s="116">
        <v>3899117.064755217</v>
      </c>
      <c r="F73" s="190"/>
      <c r="G73" s="318">
        <v>2443580</v>
      </c>
      <c r="H73" s="318">
        <v>3396449</v>
      </c>
      <c r="I73" s="165"/>
      <c r="J73" s="165"/>
      <c r="K73" s="165"/>
      <c r="L73" s="165"/>
      <c r="M73" s="165"/>
      <c r="N73" s="165"/>
      <c r="O73" s="21"/>
      <c r="P73" s="21"/>
      <c r="Q73" s="21"/>
      <c r="R73" s="21"/>
      <c r="S73" s="21"/>
      <c r="T73" s="21"/>
      <c r="U73" s="21"/>
      <c r="V73" s="21"/>
      <c r="W73" s="21"/>
    </row>
    <row r="74" spans="2:23" s="89" customFormat="1" ht="15">
      <c r="B74" s="56" t="s">
        <v>3</v>
      </c>
      <c r="C74" s="116">
        <v>3313929.279442211</v>
      </c>
      <c r="D74" s="116">
        <v>3476266.804529862</v>
      </c>
      <c r="E74" s="116">
        <v>3844310.7214659527</v>
      </c>
      <c r="F74" s="191"/>
      <c r="G74" s="318">
        <v>2594802</v>
      </c>
      <c r="H74" s="318">
        <v>3559191</v>
      </c>
      <c r="I74" s="154"/>
      <c r="J74" s="154"/>
      <c r="K74" s="154"/>
      <c r="L74" s="154"/>
      <c r="M74" s="154"/>
      <c r="N74" s="154"/>
      <c r="O74" s="21"/>
      <c r="P74" s="21"/>
      <c r="Q74" s="21"/>
      <c r="R74" s="21"/>
      <c r="S74" s="21"/>
      <c r="T74" s="21"/>
      <c r="U74" s="21"/>
      <c r="V74" s="21"/>
      <c r="W74" s="21"/>
    </row>
    <row r="75" spans="2:23" s="89" customFormat="1" ht="15">
      <c r="B75" s="56" t="s">
        <v>115</v>
      </c>
      <c r="C75" s="116">
        <v>1024406.1742094203</v>
      </c>
      <c r="D75" s="116">
        <v>1314030.6310320527</v>
      </c>
      <c r="E75" s="116">
        <v>1416594.5324813654</v>
      </c>
      <c r="F75" s="190"/>
      <c r="G75" s="318">
        <v>850135</v>
      </c>
      <c r="H75" s="318">
        <v>1283328</v>
      </c>
      <c r="I75" s="146"/>
      <c r="J75" s="146"/>
      <c r="K75" s="146"/>
      <c r="L75" s="146"/>
      <c r="M75" s="146"/>
      <c r="N75" s="146"/>
      <c r="O75" s="94"/>
      <c r="P75" s="94"/>
      <c r="Q75" s="94"/>
      <c r="R75" s="94"/>
      <c r="S75" s="94"/>
      <c r="T75" s="94"/>
      <c r="U75" s="94"/>
      <c r="V75" s="94"/>
      <c r="W75" s="94"/>
    </row>
    <row r="76" spans="2:23" s="89" customFormat="1" ht="15">
      <c r="B76" s="56" t="s">
        <v>116</v>
      </c>
      <c r="C76" s="116">
        <v>5658579.164154168</v>
      </c>
      <c r="D76" s="116">
        <v>5798487.491067233</v>
      </c>
      <c r="E76" s="116">
        <v>6326833.253739719</v>
      </c>
      <c r="F76" s="191"/>
      <c r="G76" s="318">
        <v>4188247</v>
      </c>
      <c r="H76" s="318">
        <v>5672312</v>
      </c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2:45" ht="15">
      <c r="B77" s="14" t="s">
        <v>181</v>
      </c>
      <c r="C77" s="198">
        <v>8295036.291930714</v>
      </c>
      <c r="D77" s="198">
        <v>8797556.927402275</v>
      </c>
      <c r="E77" s="198">
        <v>9482868.395553505</v>
      </c>
      <c r="F77" s="197"/>
      <c r="G77" s="318">
        <v>6539848</v>
      </c>
      <c r="H77" s="318">
        <v>8881890</v>
      </c>
      <c r="I77" s="93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AQ77" s="89"/>
      <c r="AR77" s="89"/>
      <c r="AS77" s="89"/>
    </row>
    <row r="78" spans="2:23" s="89" customFormat="1" ht="15">
      <c r="B78" s="56" t="s">
        <v>2</v>
      </c>
      <c r="C78" s="116">
        <v>3914582.8133010073</v>
      </c>
      <c r="D78" s="116">
        <v>4128661.358953554</v>
      </c>
      <c r="E78" s="116">
        <v>4492763.130956153</v>
      </c>
      <c r="F78" s="190"/>
      <c r="G78" s="318">
        <v>3009001</v>
      </c>
      <c r="H78" s="318">
        <v>4201248</v>
      </c>
      <c r="I78" s="165"/>
      <c r="J78" s="165"/>
      <c r="K78" s="165"/>
      <c r="L78" s="165"/>
      <c r="M78" s="165"/>
      <c r="N78" s="165"/>
      <c r="O78" s="21"/>
      <c r="P78" s="21"/>
      <c r="Q78" s="21"/>
      <c r="R78" s="21"/>
      <c r="S78" s="21"/>
      <c r="T78" s="21"/>
      <c r="U78" s="21"/>
      <c r="V78" s="21"/>
      <c r="W78" s="21"/>
    </row>
    <row r="79" spans="2:23" s="89" customFormat="1" ht="15">
      <c r="B79" s="56" t="s">
        <v>3</v>
      </c>
      <c r="C79" s="116">
        <v>4380453.47862961</v>
      </c>
      <c r="D79" s="116">
        <v>4668895.568448778</v>
      </c>
      <c r="E79" s="116">
        <v>4990105.264596924</v>
      </c>
      <c r="F79" s="191"/>
      <c r="G79" s="318">
        <v>3530847</v>
      </c>
      <c r="H79" s="318">
        <v>4680642</v>
      </c>
      <c r="I79" s="154"/>
      <c r="J79" s="154"/>
      <c r="K79" s="154"/>
      <c r="L79" s="154"/>
      <c r="M79" s="154"/>
      <c r="N79" s="154"/>
      <c r="O79" s="21"/>
      <c r="P79" s="21"/>
      <c r="Q79" s="21"/>
      <c r="R79" s="21"/>
      <c r="S79" s="21"/>
      <c r="T79" s="21"/>
      <c r="U79" s="21"/>
      <c r="V79" s="21"/>
      <c r="W79" s="21"/>
    </row>
    <row r="80" spans="2:23" s="89" customFormat="1" ht="15">
      <c r="B80" s="56" t="s">
        <v>115</v>
      </c>
      <c r="C80" s="116">
        <v>1393194.1543143194</v>
      </c>
      <c r="D80" s="116">
        <v>1851522.842216332</v>
      </c>
      <c r="E80" s="116">
        <v>2006298.3506103412</v>
      </c>
      <c r="F80" s="190"/>
      <c r="G80" s="318">
        <v>1325949</v>
      </c>
      <c r="H80" s="318">
        <v>1949676</v>
      </c>
      <c r="I80" s="146"/>
      <c r="J80" s="146"/>
      <c r="K80" s="146"/>
      <c r="L80" s="146"/>
      <c r="M80" s="146"/>
      <c r="N80" s="146"/>
      <c r="O80" s="94"/>
      <c r="P80" s="94"/>
      <c r="Q80" s="94"/>
      <c r="R80" s="94"/>
      <c r="S80" s="94"/>
      <c r="T80" s="94"/>
      <c r="U80" s="94"/>
      <c r="V80" s="94"/>
      <c r="W80" s="94"/>
    </row>
    <row r="81" spans="2:23" s="89" customFormat="1" ht="15">
      <c r="B81" s="56" t="s">
        <v>116</v>
      </c>
      <c r="C81" s="116">
        <v>6901842.137616462</v>
      </c>
      <c r="D81" s="116">
        <v>6946034.085186093</v>
      </c>
      <c r="E81" s="116">
        <v>7476570.044942655</v>
      </c>
      <c r="F81" s="191"/>
      <c r="G81" s="318">
        <v>5213899</v>
      </c>
      <c r="H81" s="318">
        <v>6932214</v>
      </c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45" ht="15">
      <c r="A82" s="89"/>
      <c r="B82" s="14"/>
      <c r="C82" s="173"/>
      <c r="D82" s="193"/>
      <c r="E82" s="173"/>
      <c r="F82" s="193"/>
      <c r="I82" s="89"/>
      <c r="J82" s="89"/>
      <c r="K82" s="89"/>
      <c r="L82" s="89"/>
      <c r="M82" s="89"/>
      <c r="N82" s="89"/>
      <c r="AQ82" s="89"/>
      <c r="AR82" s="89"/>
      <c r="AS82" s="89"/>
    </row>
    <row r="83" spans="1:45" ht="15">
      <c r="A83" s="6" t="s">
        <v>16</v>
      </c>
      <c r="B83" s="7" t="s">
        <v>123</v>
      </c>
      <c r="C83" s="156"/>
      <c r="D83" s="156"/>
      <c r="E83" s="156"/>
      <c r="F83" s="156"/>
      <c r="G83" s="316"/>
      <c r="H83" s="316"/>
      <c r="I83" s="90"/>
      <c r="J83" s="175"/>
      <c r="K83" s="175"/>
      <c r="L83" s="175"/>
      <c r="M83" s="175"/>
      <c r="N83" s="175"/>
      <c r="O83" s="23"/>
      <c r="P83" s="23"/>
      <c r="Q83" s="23"/>
      <c r="R83" s="23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Q83" s="89"/>
      <c r="AR83" s="89"/>
      <c r="AS83" s="89"/>
    </row>
    <row r="84" spans="1:45" ht="30">
      <c r="A84" s="89"/>
      <c r="B84" s="46" t="s">
        <v>192</v>
      </c>
      <c r="C84" s="156"/>
      <c r="D84" s="156"/>
      <c r="E84" s="156"/>
      <c r="F84" s="156"/>
      <c r="G84" s="316"/>
      <c r="H84" s="316"/>
      <c r="I84" s="175"/>
      <c r="J84" s="175"/>
      <c r="K84" s="175"/>
      <c r="L84" s="175"/>
      <c r="M84" s="175"/>
      <c r="N84" s="175"/>
      <c r="O84" s="23"/>
      <c r="P84" s="23"/>
      <c r="Q84" s="23"/>
      <c r="R84" s="23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Q84" s="89"/>
      <c r="AR84" s="89"/>
      <c r="AS84" s="89"/>
    </row>
    <row r="85" spans="1:45" ht="30">
      <c r="A85" s="89"/>
      <c r="B85" s="46" t="s">
        <v>119</v>
      </c>
      <c r="C85" s="156"/>
      <c r="D85" s="156"/>
      <c r="E85" s="156"/>
      <c r="F85" s="156"/>
      <c r="G85" s="316"/>
      <c r="H85" s="316"/>
      <c r="I85" s="175"/>
      <c r="J85" s="175"/>
      <c r="K85" s="175"/>
      <c r="L85" s="175"/>
      <c r="M85" s="175"/>
      <c r="N85" s="175"/>
      <c r="O85" s="23"/>
      <c r="P85" s="23"/>
      <c r="Q85" s="23"/>
      <c r="R85" s="23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Q85" s="89"/>
      <c r="AR85" s="89"/>
      <c r="AS85" s="89"/>
    </row>
    <row r="86" spans="2:45" ht="15">
      <c r="B86" s="14" t="s">
        <v>186</v>
      </c>
      <c r="C86" s="180">
        <f aca="true" t="shared" si="4" ref="C86:E90">C91/C96*100</f>
        <v>1.4610047420584225</v>
      </c>
      <c r="D86" s="180">
        <f>D91/D96*100</f>
        <v>1.1961771700288721</v>
      </c>
      <c r="E86" s="294">
        <f t="shared" si="4"/>
        <v>0.21785119026650895</v>
      </c>
      <c r="F86" s="193"/>
      <c r="G86" s="317">
        <v>12.176679375503973</v>
      </c>
      <c r="H86" s="317">
        <v>3.3294467618552024</v>
      </c>
      <c r="I86" s="105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AQ86" s="89"/>
      <c r="AR86" s="89"/>
      <c r="AS86" s="89"/>
    </row>
    <row r="87" spans="1:45" ht="15">
      <c r="A87" s="89"/>
      <c r="B87" s="56" t="s">
        <v>2</v>
      </c>
      <c r="C87" s="92">
        <f t="shared" si="4"/>
        <v>1.5912504421277358</v>
      </c>
      <c r="D87" s="92">
        <f t="shared" si="4"/>
        <v>1.2860477515804567</v>
      </c>
      <c r="E87" s="295">
        <f t="shared" si="4"/>
        <v>0.22599612767712526</v>
      </c>
      <c r="F87" s="188"/>
      <c r="G87" s="317">
        <v>12.346428982896404</v>
      </c>
      <c r="H87" s="317">
        <v>3.4043703557832696</v>
      </c>
      <c r="I87" s="165"/>
      <c r="K87" s="165"/>
      <c r="L87" s="165"/>
      <c r="M87" s="165"/>
      <c r="N87" s="165"/>
      <c r="O87" s="21"/>
      <c r="P87" s="21"/>
      <c r="Q87" s="21"/>
      <c r="R87" s="21"/>
      <c r="S87" s="21"/>
      <c r="T87" s="21"/>
      <c r="U87" s="21"/>
      <c r="V87" s="21"/>
      <c r="W87" s="21"/>
      <c r="AQ87" s="89"/>
      <c r="AR87" s="89"/>
      <c r="AS87" s="89"/>
    </row>
    <row r="88" spans="1:45" ht="15">
      <c r="A88" s="89"/>
      <c r="B88" s="56" t="s">
        <v>3</v>
      </c>
      <c r="C88" s="92">
        <f t="shared" si="4"/>
        <v>1.322943966752945</v>
      </c>
      <c r="D88" s="92">
        <f t="shared" si="4"/>
        <v>1.1039684347240097</v>
      </c>
      <c r="E88" s="295">
        <f t="shared" si="4"/>
        <v>0.2090638456400919</v>
      </c>
      <c r="F88" s="188"/>
      <c r="G88" s="317">
        <v>12.03692392596244</v>
      </c>
      <c r="H88" s="317">
        <v>3.2609413654892316</v>
      </c>
      <c r="I88" s="154"/>
      <c r="J88" s="154"/>
      <c r="K88" s="154"/>
      <c r="L88" s="154"/>
      <c r="M88" s="154"/>
      <c r="N88" s="154"/>
      <c r="O88" s="21"/>
      <c r="P88" s="21"/>
      <c r="Q88" s="21"/>
      <c r="R88" s="21"/>
      <c r="S88" s="21"/>
      <c r="T88" s="21"/>
      <c r="U88" s="21"/>
      <c r="V88" s="21"/>
      <c r="W88" s="21"/>
      <c r="AQ88" s="89"/>
      <c r="AR88" s="89"/>
      <c r="AS88" s="89"/>
    </row>
    <row r="89" spans="2:23" s="89" customFormat="1" ht="15">
      <c r="B89" s="56" t="s">
        <v>115</v>
      </c>
      <c r="C89" s="92">
        <f t="shared" si="4"/>
        <v>4.170395447074071</v>
      </c>
      <c r="D89" s="92">
        <f t="shared" si="4"/>
        <v>4.98793878255985</v>
      </c>
      <c r="E89" s="295">
        <f t="shared" si="4"/>
        <v>0.3475988330505787</v>
      </c>
      <c r="F89" s="188"/>
      <c r="G89" s="317">
        <v>22.401444329030024</v>
      </c>
      <c r="H89" s="317">
        <v>7.829586115415054</v>
      </c>
      <c r="I89" s="146"/>
      <c r="J89" s="146"/>
      <c r="K89" s="146"/>
      <c r="L89" s="146"/>
      <c r="M89" s="146"/>
      <c r="N89" s="146"/>
      <c r="O89" s="94"/>
      <c r="P89" s="94"/>
      <c r="Q89" s="94"/>
      <c r="R89" s="94"/>
      <c r="S89" s="94"/>
      <c r="T89" s="94"/>
      <c r="U89" s="94"/>
      <c r="V89" s="94"/>
      <c r="W89" s="94"/>
    </row>
    <row r="90" spans="2:23" s="89" customFormat="1" ht="15">
      <c r="B90" s="56" t="s">
        <v>116</v>
      </c>
      <c r="C90" s="92">
        <f t="shared" si="4"/>
        <v>1.0323913133346732</v>
      </c>
      <c r="D90" s="92">
        <f t="shared" si="4"/>
        <v>0.5191480049420004</v>
      </c>
      <c r="E90" s="295">
        <f t="shared" si="4"/>
        <v>0.19446814151349023</v>
      </c>
      <c r="F90" s="188"/>
      <c r="G90" s="317">
        <v>10.238433906766145</v>
      </c>
      <c r="H90" s="317">
        <v>2.2064187612704558</v>
      </c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2:45" ht="15">
      <c r="B91" s="14" t="s">
        <v>187</v>
      </c>
      <c r="C91" s="198">
        <v>35762.055261799986</v>
      </c>
      <c r="D91" s="198">
        <v>27162.153254139896</v>
      </c>
      <c r="E91" s="198">
        <v>5146.075357558754</v>
      </c>
      <c r="F91" s="197"/>
      <c r="G91" s="318">
        <v>154482</v>
      </c>
      <c r="H91" s="318">
        <v>59823</v>
      </c>
      <c r="I91" s="93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AQ91" s="89"/>
      <c r="AR91" s="89"/>
      <c r="AS91" s="89"/>
    </row>
    <row r="92" spans="2:23" s="89" customFormat="1" ht="15">
      <c r="B92" s="56" t="s">
        <v>2</v>
      </c>
      <c r="C92" s="116">
        <v>20042.345086100002</v>
      </c>
      <c r="D92" s="116">
        <v>14788.946252437912</v>
      </c>
      <c r="E92" s="116">
        <v>2770.5077387318433</v>
      </c>
      <c r="F92" s="191"/>
      <c r="G92" s="318">
        <v>70728</v>
      </c>
      <c r="H92" s="318">
        <v>29216</v>
      </c>
      <c r="I92" s="165"/>
      <c r="J92" s="165"/>
      <c r="K92" s="165"/>
      <c r="L92" s="165"/>
      <c r="M92" s="165"/>
      <c r="N92" s="165"/>
      <c r="O92" s="21"/>
      <c r="P92" s="21"/>
      <c r="Q92" s="21"/>
      <c r="R92" s="21"/>
      <c r="S92" s="21"/>
      <c r="T92" s="21"/>
      <c r="U92" s="21"/>
      <c r="V92" s="21"/>
      <c r="W92" s="21"/>
    </row>
    <row r="93" spans="2:23" s="89" customFormat="1" ht="15">
      <c r="B93" s="56" t="s">
        <v>3</v>
      </c>
      <c r="C93" s="116">
        <v>15719.710175700004</v>
      </c>
      <c r="D93" s="116">
        <v>12373.207001701978</v>
      </c>
      <c r="E93" s="116">
        <v>2375.567618826911</v>
      </c>
      <c r="F93" s="191"/>
      <c r="G93" s="318">
        <v>83754</v>
      </c>
      <c r="H93" s="318">
        <v>30607</v>
      </c>
      <c r="I93" s="154"/>
      <c r="J93" s="154"/>
      <c r="K93" s="154"/>
      <c r="L93" s="154"/>
      <c r="M93" s="154"/>
      <c r="N93" s="154"/>
      <c r="O93" s="21"/>
      <c r="P93" s="21"/>
      <c r="Q93" s="21"/>
      <c r="R93" s="21"/>
      <c r="S93" s="21"/>
      <c r="T93" s="21"/>
      <c r="U93" s="21"/>
      <c r="V93" s="21"/>
      <c r="W93" s="21"/>
    </row>
    <row r="94" spans="2:23" s="89" customFormat="1" ht="15">
      <c r="B94" s="56" t="s">
        <v>115</v>
      </c>
      <c r="C94" s="116">
        <v>13943.1321798</v>
      </c>
      <c r="D94" s="116">
        <v>17159.59985084248</v>
      </c>
      <c r="E94" s="116">
        <v>1253.8148394853927</v>
      </c>
      <c r="F94" s="191"/>
      <c r="G94" s="318">
        <v>45289</v>
      </c>
      <c r="H94" s="318">
        <v>28096</v>
      </c>
      <c r="I94" s="146"/>
      <c r="J94" s="146"/>
      <c r="K94" s="146"/>
      <c r="L94" s="146"/>
      <c r="M94" s="146"/>
      <c r="N94" s="146"/>
      <c r="O94" s="94"/>
      <c r="P94" s="94"/>
      <c r="Q94" s="94"/>
      <c r="R94" s="94"/>
      <c r="S94" s="94"/>
      <c r="T94" s="94"/>
      <c r="U94" s="94"/>
      <c r="V94" s="94"/>
      <c r="W94" s="94"/>
    </row>
    <row r="95" spans="2:23" s="89" customFormat="1" ht="15">
      <c r="B95" s="56" t="s">
        <v>116</v>
      </c>
      <c r="C95" s="116">
        <v>21818.923082</v>
      </c>
      <c r="D95" s="116">
        <v>10002.55340329742</v>
      </c>
      <c r="E95" s="116">
        <v>3892.2605180733617</v>
      </c>
      <c r="F95" s="191"/>
      <c r="G95" s="318">
        <v>109193</v>
      </c>
      <c r="H95" s="318">
        <v>31727</v>
      </c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2:45" ht="15">
      <c r="B96" s="14" t="s">
        <v>188</v>
      </c>
      <c r="C96" s="198">
        <v>2447771.3338161046</v>
      </c>
      <c r="D96" s="198">
        <v>2270746.6698669964</v>
      </c>
      <c r="E96" s="198">
        <v>2362197.494199268</v>
      </c>
      <c r="F96" s="197"/>
      <c r="G96" s="318">
        <v>1268671</v>
      </c>
      <c r="H96" s="318">
        <v>1796785</v>
      </c>
      <c r="I96" s="93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AQ96" s="89"/>
      <c r="AR96" s="89"/>
      <c r="AS96" s="89"/>
    </row>
    <row r="97" spans="2:23" s="89" customFormat="1" ht="15">
      <c r="B97" s="56" t="s">
        <v>2</v>
      </c>
      <c r="C97" s="116">
        <v>1259534.298026679</v>
      </c>
      <c r="D97" s="116">
        <v>1149953.1206569432</v>
      </c>
      <c r="E97" s="116">
        <v>1225909.3849121146</v>
      </c>
      <c r="F97" s="191"/>
      <c r="G97" s="318">
        <v>572862</v>
      </c>
      <c r="H97" s="318">
        <v>858191</v>
      </c>
      <c r="I97" s="165"/>
      <c r="J97" s="165"/>
      <c r="K97" s="165"/>
      <c r="L97" s="165"/>
      <c r="M97" s="165"/>
      <c r="N97" s="165"/>
      <c r="O97" s="21"/>
      <c r="P97" s="21"/>
      <c r="Q97" s="21"/>
      <c r="R97" s="21"/>
      <c r="S97" s="21"/>
      <c r="T97" s="21"/>
      <c r="U97" s="21"/>
      <c r="V97" s="21"/>
      <c r="W97" s="21"/>
    </row>
    <row r="98" spans="2:23" s="89" customFormat="1" ht="15">
      <c r="B98" s="56" t="s">
        <v>3</v>
      </c>
      <c r="C98" s="116">
        <v>1188237.0357894078</v>
      </c>
      <c r="D98" s="116">
        <v>1120793.5492100604</v>
      </c>
      <c r="E98" s="116">
        <v>1136288.1092872003</v>
      </c>
      <c r="F98" s="191"/>
      <c r="G98" s="318">
        <v>695809</v>
      </c>
      <c r="H98" s="318">
        <v>938594</v>
      </c>
      <c r="I98" s="154"/>
      <c r="J98" s="154"/>
      <c r="K98" s="154"/>
      <c r="L98" s="154"/>
      <c r="M98" s="154"/>
      <c r="N98" s="154"/>
      <c r="O98" s="21"/>
      <c r="P98" s="21"/>
      <c r="Q98" s="21"/>
      <c r="R98" s="21"/>
      <c r="S98" s="21"/>
      <c r="T98" s="21"/>
      <c r="U98" s="21"/>
      <c r="V98" s="21"/>
      <c r="W98" s="21"/>
    </row>
    <row r="99" spans="2:23" s="89" customFormat="1" ht="15">
      <c r="B99" s="56" t="s">
        <v>115</v>
      </c>
      <c r="C99" s="116">
        <v>334335.9726133989</v>
      </c>
      <c r="D99" s="116">
        <v>344021.8615120219</v>
      </c>
      <c r="E99" s="116">
        <v>360707.4363517646</v>
      </c>
      <c r="F99" s="191"/>
      <c r="G99" s="318">
        <v>202170</v>
      </c>
      <c r="H99" s="318">
        <v>358844</v>
      </c>
      <c r="I99" s="146"/>
      <c r="J99" s="146"/>
      <c r="K99" s="146"/>
      <c r="L99" s="146"/>
      <c r="M99" s="146"/>
      <c r="N99" s="146"/>
      <c r="O99" s="94"/>
      <c r="P99" s="94"/>
      <c r="Q99" s="94"/>
      <c r="R99" s="94"/>
      <c r="S99" s="94"/>
      <c r="T99" s="94"/>
      <c r="U99" s="94"/>
      <c r="V99" s="94"/>
      <c r="W99" s="94"/>
    </row>
    <row r="100" spans="2:23" s="89" customFormat="1" ht="15">
      <c r="B100" s="56" t="s">
        <v>116</v>
      </c>
      <c r="C100" s="116">
        <v>2113435.361202705</v>
      </c>
      <c r="D100" s="116">
        <v>1926724.808354972</v>
      </c>
      <c r="E100" s="116">
        <v>2001490.0578475245</v>
      </c>
      <c r="F100" s="191"/>
      <c r="G100" s="318">
        <v>1066501</v>
      </c>
      <c r="H100" s="318">
        <v>1437941</v>
      </c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4:45" ht="15">
      <c r="D101" s="144"/>
      <c r="F101" s="144"/>
      <c r="G101" s="319"/>
      <c r="H101" s="319"/>
      <c r="I101" s="89"/>
      <c r="J101" s="89"/>
      <c r="K101" s="89"/>
      <c r="L101" s="89"/>
      <c r="M101" s="89"/>
      <c r="N101" s="89"/>
      <c r="AQ101" s="89"/>
      <c r="AR101" s="89"/>
      <c r="AS101" s="89"/>
    </row>
    <row r="102" spans="1:45" ht="15">
      <c r="A102" s="6" t="s">
        <v>17</v>
      </c>
      <c r="B102" s="7" t="s">
        <v>124</v>
      </c>
      <c r="D102" s="144"/>
      <c r="F102" s="144"/>
      <c r="G102" s="319"/>
      <c r="H102" s="319"/>
      <c r="I102" s="89"/>
      <c r="J102" s="89"/>
      <c r="K102" s="89"/>
      <c r="L102" s="89"/>
      <c r="M102" s="89"/>
      <c r="N102" s="89"/>
      <c r="AQ102" s="89"/>
      <c r="AR102" s="89"/>
      <c r="AS102" s="89"/>
    </row>
    <row r="103" spans="2:39" s="89" customFormat="1" ht="30">
      <c r="B103" s="46" t="s">
        <v>192</v>
      </c>
      <c r="C103" s="144"/>
      <c r="D103" s="144"/>
      <c r="E103" s="144"/>
      <c r="F103" s="144"/>
      <c r="G103" s="319"/>
      <c r="H103" s="319"/>
      <c r="I103" s="175"/>
      <c r="J103" s="175"/>
      <c r="K103" s="175"/>
      <c r="L103" s="175"/>
      <c r="M103" s="175"/>
      <c r="N103" s="175"/>
      <c r="O103" s="23"/>
      <c r="P103" s="23"/>
      <c r="Q103" s="23"/>
      <c r="R103" s="23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</row>
    <row r="104" spans="2:39" s="89" customFormat="1" ht="30">
      <c r="B104" s="46" t="s">
        <v>117</v>
      </c>
      <c r="C104" s="144"/>
      <c r="D104" s="144"/>
      <c r="E104" s="144"/>
      <c r="F104" s="144"/>
      <c r="G104" s="319"/>
      <c r="H104" s="319"/>
      <c r="I104" s="175"/>
      <c r="J104" s="175"/>
      <c r="K104" s="175"/>
      <c r="L104" s="175"/>
      <c r="M104" s="175"/>
      <c r="N104" s="175"/>
      <c r="O104" s="23"/>
      <c r="P104" s="23"/>
      <c r="Q104" s="23"/>
      <c r="R104" s="23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</row>
    <row r="105" spans="2:45" ht="15">
      <c r="B105" s="95" t="s">
        <v>6</v>
      </c>
      <c r="C105" s="204">
        <v>100</v>
      </c>
      <c r="D105" s="204">
        <v>100</v>
      </c>
      <c r="E105" s="205">
        <v>100</v>
      </c>
      <c r="F105" s="95"/>
      <c r="G105" s="317">
        <v>100</v>
      </c>
      <c r="H105" s="317">
        <v>100</v>
      </c>
      <c r="I105" s="105"/>
      <c r="J105" s="89"/>
      <c r="K105" s="154"/>
      <c r="L105" s="154"/>
      <c r="M105" s="154"/>
      <c r="N105" s="154"/>
      <c r="O105" s="21"/>
      <c r="P105" s="21"/>
      <c r="Q105" s="21"/>
      <c r="R105" s="21"/>
      <c r="S105" s="21"/>
      <c r="T105" s="21"/>
      <c r="U105" s="21"/>
      <c r="V105" s="21"/>
      <c r="W105" s="2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</row>
    <row r="106" spans="2:45" ht="15">
      <c r="B106" s="97" t="s">
        <v>127</v>
      </c>
      <c r="C106" s="202">
        <v>16.668231333632583</v>
      </c>
      <c r="D106" s="202">
        <v>10.67381392818301</v>
      </c>
      <c r="E106" s="170">
        <v>19.152962464258724</v>
      </c>
      <c r="F106" s="188"/>
      <c r="G106" s="317">
        <v>31.187675133583674</v>
      </c>
      <c r="H106" s="317">
        <v>20.559488287846836</v>
      </c>
      <c r="I106" s="154"/>
      <c r="J106" s="154"/>
      <c r="K106" s="154"/>
      <c r="L106" s="154"/>
      <c r="M106" s="154"/>
      <c r="N106" s="154"/>
      <c r="O106" s="21"/>
      <c r="P106" s="21"/>
      <c r="Q106" s="21"/>
      <c r="R106" s="21"/>
      <c r="S106" s="21"/>
      <c r="T106" s="21"/>
      <c r="U106" s="21"/>
      <c r="V106" s="21"/>
      <c r="W106" s="2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</row>
    <row r="107" spans="2:45" ht="15">
      <c r="B107" s="97" t="s">
        <v>125</v>
      </c>
      <c r="C107" s="201">
        <v>0.3911030449092552</v>
      </c>
      <c r="D107" s="201">
        <v>0</v>
      </c>
      <c r="E107" s="167">
        <v>0</v>
      </c>
      <c r="F107" s="97"/>
      <c r="G107" s="317">
        <v>0.8712718527006024</v>
      </c>
      <c r="H107" s="317">
        <v>1.7010403997094932</v>
      </c>
      <c r="I107" s="154"/>
      <c r="J107" s="154"/>
      <c r="K107" s="154"/>
      <c r="L107" s="154"/>
      <c r="M107" s="154"/>
      <c r="N107" s="154"/>
      <c r="O107" s="21"/>
      <c r="P107" s="21"/>
      <c r="Q107" s="21"/>
      <c r="R107" s="21"/>
      <c r="S107" s="21"/>
      <c r="T107" s="21"/>
      <c r="U107" s="21"/>
      <c r="V107" s="21"/>
      <c r="W107" s="2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</row>
    <row r="108" spans="2:45" ht="15">
      <c r="B108" s="97" t="s">
        <v>126</v>
      </c>
      <c r="C108" s="202">
        <v>28.63538859894357</v>
      </c>
      <c r="D108" s="202">
        <v>41.443296058469464</v>
      </c>
      <c r="E108" s="170">
        <v>25.31201001268203</v>
      </c>
      <c r="F108" s="188"/>
      <c r="G108" s="317">
        <v>38.506509958743166</v>
      </c>
      <c r="H108" s="317">
        <v>29.284320502611937</v>
      </c>
      <c r="I108" s="154"/>
      <c r="J108" s="154"/>
      <c r="K108" s="154"/>
      <c r="L108" s="154"/>
      <c r="M108" s="154"/>
      <c r="N108" s="154"/>
      <c r="O108" s="21"/>
      <c r="P108" s="21"/>
      <c r="Q108" s="21"/>
      <c r="R108" s="21"/>
      <c r="S108" s="21"/>
      <c r="T108" s="21"/>
      <c r="U108" s="21"/>
      <c r="V108" s="21"/>
      <c r="W108" s="2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</row>
    <row r="109" spans="2:45" ht="15">
      <c r="B109" s="97" t="s">
        <v>128</v>
      </c>
      <c r="C109" s="328">
        <v>49.46452953112693</v>
      </c>
      <c r="D109" s="328">
        <v>32.74879695013899</v>
      </c>
      <c r="E109" s="292">
        <v>53.48988855457476</v>
      </c>
      <c r="F109" s="97"/>
      <c r="G109" s="317">
        <v>28.793568319587354</v>
      </c>
      <c r="H109" s="317">
        <v>44.70568676006055</v>
      </c>
      <c r="I109" s="154"/>
      <c r="J109" s="154"/>
      <c r="K109" s="154"/>
      <c r="L109" s="154"/>
      <c r="M109" s="154"/>
      <c r="N109" s="154"/>
      <c r="O109" s="21"/>
      <c r="P109" s="21"/>
      <c r="Q109" s="21"/>
      <c r="R109" s="21"/>
      <c r="S109" s="21"/>
      <c r="T109" s="21"/>
      <c r="U109" s="21"/>
      <c r="V109" s="21"/>
      <c r="W109" s="2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</row>
    <row r="110" spans="2:45" ht="15">
      <c r="B110" s="97" t="s">
        <v>129</v>
      </c>
      <c r="C110" s="202">
        <v>4.840747491387687</v>
      </c>
      <c r="D110" s="202">
        <v>15.134093063208502</v>
      </c>
      <c r="E110" s="170">
        <v>2.0451389684844394</v>
      </c>
      <c r="F110" s="188"/>
      <c r="G110" s="317">
        <v>0.6409747353852088</v>
      </c>
      <c r="H110" s="317">
        <v>3.749464049771182</v>
      </c>
      <c r="I110" s="154"/>
      <c r="J110" s="154"/>
      <c r="K110" s="154"/>
      <c r="L110" s="154"/>
      <c r="M110" s="154"/>
      <c r="N110" s="154"/>
      <c r="O110" s="21"/>
      <c r="P110" s="21"/>
      <c r="Q110" s="21"/>
      <c r="R110" s="21"/>
      <c r="S110" s="21"/>
      <c r="T110" s="21"/>
      <c r="U110" s="21"/>
      <c r="V110" s="21"/>
      <c r="W110" s="2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</row>
    <row r="111" spans="2:45" ht="15">
      <c r="B111" s="14" t="s">
        <v>2</v>
      </c>
      <c r="C111" s="204">
        <v>100</v>
      </c>
      <c r="D111" s="204">
        <v>100</v>
      </c>
      <c r="E111" s="205">
        <v>100</v>
      </c>
      <c r="F111" s="98"/>
      <c r="G111" s="317">
        <v>100</v>
      </c>
      <c r="H111" s="317">
        <v>100</v>
      </c>
      <c r="I111" s="154"/>
      <c r="J111" s="154"/>
      <c r="K111" s="154"/>
      <c r="L111" s="154"/>
      <c r="M111" s="154"/>
      <c r="N111" s="154"/>
      <c r="O111" s="21"/>
      <c r="P111" s="21"/>
      <c r="Q111" s="21"/>
      <c r="R111" s="21"/>
      <c r="S111" s="21"/>
      <c r="T111" s="21"/>
      <c r="U111" s="21"/>
      <c r="V111" s="21"/>
      <c r="W111" s="2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</row>
    <row r="112" spans="2:45" ht="15">
      <c r="B112" s="97" t="s">
        <v>127</v>
      </c>
      <c r="C112" s="202">
        <v>7.442306866865863</v>
      </c>
      <c r="D112" s="202">
        <v>3.306519289991943</v>
      </c>
      <c r="E112" s="170">
        <v>15.200923906172259</v>
      </c>
      <c r="F112" s="188"/>
      <c r="G112" s="317">
        <v>24.726864179619422</v>
      </c>
      <c r="H112" s="317">
        <v>16.90210607651616</v>
      </c>
      <c r="I112" s="154"/>
      <c r="J112" s="154"/>
      <c r="K112" s="154"/>
      <c r="L112" s="154"/>
      <c r="M112" s="154"/>
      <c r="N112" s="154"/>
      <c r="O112" s="21"/>
      <c r="P112" s="21"/>
      <c r="Q112" s="21"/>
      <c r="R112" s="21"/>
      <c r="S112" s="21"/>
      <c r="T112" s="21"/>
      <c r="U112" s="21"/>
      <c r="V112" s="21"/>
      <c r="W112" s="2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</row>
    <row r="113" spans="2:45" ht="15">
      <c r="B113" s="97" t="s">
        <v>125</v>
      </c>
      <c r="C113" s="203">
        <v>0</v>
      </c>
      <c r="D113" s="203">
        <v>0</v>
      </c>
      <c r="E113" s="167">
        <v>0</v>
      </c>
      <c r="F113" s="97"/>
      <c r="G113" s="317">
        <v>0.7997239890657207</v>
      </c>
      <c r="H113" s="317">
        <v>1.551324470508985</v>
      </c>
      <c r="I113" s="154"/>
      <c r="J113" s="154"/>
      <c r="K113" s="154"/>
      <c r="L113" s="154"/>
      <c r="M113" s="154"/>
      <c r="N113" s="154"/>
      <c r="O113" s="21"/>
      <c r="P113" s="21"/>
      <c r="Q113" s="21"/>
      <c r="R113" s="21"/>
      <c r="S113" s="21"/>
      <c r="T113" s="21"/>
      <c r="U113" s="21"/>
      <c r="V113" s="21"/>
      <c r="W113" s="2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</row>
    <row r="114" spans="2:45" ht="15">
      <c r="B114" s="97" t="s">
        <v>126</v>
      </c>
      <c r="C114" s="202">
        <v>23.085248102862295</v>
      </c>
      <c r="D114" s="202">
        <v>26.802682370631175</v>
      </c>
      <c r="E114" s="170">
        <v>22.943645822507264</v>
      </c>
      <c r="F114" s="188"/>
      <c r="G114" s="317">
        <v>37.38709648882244</v>
      </c>
      <c r="H114" s="317">
        <v>27.581082955243396</v>
      </c>
      <c r="I114" s="154"/>
      <c r="J114" s="154"/>
      <c r="K114" s="154"/>
      <c r="L114" s="154"/>
      <c r="M114" s="154"/>
      <c r="N114" s="154"/>
      <c r="O114" s="21"/>
      <c r="P114" s="21"/>
      <c r="Q114" s="21"/>
      <c r="R114" s="21"/>
      <c r="S114" s="21"/>
      <c r="T114" s="21"/>
      <c r="U114" s="21"/>
      <c r="V114" s="21"/>
      <c r="W114" s="2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</row>
    <row r="115" spans="2:45" ht="15">
      <c r="B115" s="97" t="s">
        <v>128</v>
      </c>
      <c r="C115" s="201">
        <v>64.68959042923058</v>
      </c>
      <c r="D115" s="201">
        <v>40.13878914651332</v>
      </c>
      <c r="E115" s="292">
        <v>58.420953469249696</v>
      </c>
      <c r="F115" s="293"/>
      <c r="G115" s="317">
        <v>35.95307814117252</v>
      </c>
      <c r="H115" s="317">
        <v>49.263962910863235</v>
      </c>
      <c r="I115" s="154"/>
      <c r="J115" s="154"/>
      <c r="K115" s="154"/>
      <c r="L115" s="154"/>
      <c r="M115" s="154"/>
      <c r="N115" s="154"/>
      <c r="O115" s="21"/>
      <c r="P115" s="21"/>
      <c r="Q115" s="21"/>
      <c r="R115" s="21"/>
      <c r="S115" s="21"/>
      <c r="T115" s="21"/>
      <c r="U115" s="21"/>
      <c r="V115" s="21"/>
      <c r="W115" s="2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</row>
    <row r="116" spans="2:45" ht="15">
      <c r="B116" s="97" t="s">
        <v>129</v>
      </c>
      <c r="C116" s="202">
        <v>4.782854601041265</v>
      </c>
      <c r="D116" s="202">
        <v>29.752009192863525</v>
      </c>
      <c r="E116" s="170">
        <v>3.4344768020707597</v>
      </c>
      <c r="F116" s="188"/>
      <c r="G116" s="317">
        <v>1.1332372013198984</v>
      </c>
      <c r="H116" s="317">
        <v>4.701523586868227</v>
      </c>
      <c r="I116" s="154"/>
      <c r="J116" s="154"/>
      <c r="K116" s="154"/>
      <c r="L116" s="154"/>
      <c r="M116" s="154"/>
      <c r="N116" s="154"/>
      <c r="O116" s="21"/>
      <c r="P116" s="21"/>
      <c r="Q116" s="21"/>
      <c r="R116" s="21"/>
      <c r="S116" s="21"/>
      <c r="T116" s="21"/>
      <c r="U116" s="21"/>
      <c r="V116" s="21"/>
      <c r="W116" s="2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</row>
    <row r="117" spans="2:45" ht="15">
      <c r="B117" s="14" t="s">
        <v>3</v>
      </c>
      <c r="C117" s="204">
        <v>100</v>
      </c>
      <c r="D117" s="204">
        <v>100</v>
      </c>
      <c r="E117" s="205">
        <v>100</v>
      </c>
      <c r="F117" s="98"/>
      <c r="G117" s="317">
        <v>100</v>
      </c>
      <c r="H117" s="317">
        <v>100</v>
      </c>
      <c r="I117" s="154"/>
      <c r="J117" s="154"/>
      <c r="K117" s="154"/>
      <c r="L117" s="154"/>
      <c r="M117" s="154"/>
      <c r="N117" s="154"/>
      <c r="O117" s="21"/>
      <c r="P117" s="21"/>
      <c r="Q117" s="21"/>
      <c r="R117" s="21"/>
      <c r="S117" s="21"/>
      <c r="T117" s="21"/>
      <c r="U117" s="21"/>
      <c r="V117" s="21"/>
      <c r="W117" s="2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</row>
    <row r="118" spans="2:45" ht="15">
      <c r="B118" s="97" t="s">
        <v>127</v>
      </c>
      <c r="C118" s="202">
        <v>25.67961992088674</v>
      </c>
      <c r="D118" s="202">
        <v>17.063712250497492</v>
      </c>
      <c r="E118" s="170">
        <v>24.970459018881666</v>
      </c>
      <c r="F118" s="188"/>
      <c r="G118" s="317">
        <v>36.01141332346997</v>
      </c>
      <c r="H118" s="317">
        <v>23.452436922112522</v>
      </c>
      <c r="I118" s="154"/>
      <c r="J118" s="89"/>
      <c r="K118" s="154"/>
      <c r="L118" s="154"/>
      <c r="M118" s="154"/>
      <c r="N118" s="154"/>
      <c r="O118" s="21"/>
      <c r="P118" s="21"/>
      <c r="Q118" s="21"/>
      <c r="R118" s="21"/>
      <c r="S118" s="21"/>
      <c r="T118" s="21"/>
      <c r="U118" s="21"/>
      <c r="V118" s="21"/>
      <c r="W118" s="2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</row>
    <row r="119" spans="2:45" ht="15">
      <c r="B119" s="97" t="s">
        <v>125</v>
      </c>
      <c r="C119" s="201">
        <v>0.7731115393458841</v>
      </c>
      <c r="D119" s="201">
        <v>0</v>
      </c>
      <c r="E119" s="167">
        <v>0</v>
      </c>
      <c r="F119" s="97"/>
      <c r="G119" s="317">
        <v>0.9246905589093934</v>
      </c>
      <c r="H119" s="317">
        <v>1.8194640338504937</v>
      </c>
      <c r="I119" s="154"/>
      <c r="J119" s="154"/>
      <c r="K119" s="154"/>
      <c r="L119" s="154"/>
      <c r="M119" s="154"/>
      <c r="N119" s="154"/>
      <c r="O119" s="21"/>
      <c r="P119" s="21"/>
      <c r="Q119" s="21"/>
      <c r="R119" s="21"/>
      <c r="S119" s="21"/>
      <c r="T119" s="21"/>
      <c r="U119" s="21"/>
      <c r="V119" s="21"/>
      <c r="W119" s="2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</row>
    <row r="120" spans="2:45" ht="15">
      <c r="B120" s="97" t="s">
        <v>126</v>
      </c>
      <c r="C120" s="202">
        <v>34.05646839470866</v>
      </c>
      <c r="D120" s="202">
        <v>54.14158456679257</v>
      </c>
      <c r="E120" s="170">
        <v>28.798299509590493</v>
      </c>
      <c r="F120" s="188"/>
      <c r="G120" s="317">
        <v>39.342280815312876</v>
      </c>
      <c r="H120" s="317">
        <v>30.631562451026483</v>
      </c>
      <c r="I120" s="154"/>
      <c r="J120" s="154"/>
      <c r="K120" s="154"/>
      <c r="L120" s="154"/>
      <c r="M120" s="154"/>
      <c r="N120" s="154"/>
      <c r="O120" s="21"/>
      <c r="P120" s="21"/>
      <c r="Q120" s="21"/>
      <c r="R120" s="21"/>
      <c r="S120" s="21"/>
      <c r="T120" s="21"/>
      <c r="U120" s="21"/>
      <c r="V120" s="21"/>
      <c r="W120" s="2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</row>
    <row r="121" spans="2:45" ht="15">
      <c r="B121" s="97" t="s">
        <v>128</v>
      </c>
      <c r="C121" s="201">
        <v>34.593505980952195</v>
      </c>
      <c r="D121" s="201">
        <v>26.339212284861667</v>
      </c>
      <c r="E121" s="292">
        <v>46.231241471527845</v>
      </c>
      <c r="F121" s="293"/>
      <c r="G121" s="317">
        <v>23.44817109417313</v>
      </c>
      <c r="H121" s="317">
        <v>41.10014104372355</v>
      </c>
      <c r="I121" s="154"/>
      <c r="J121" s="154"/>
      <c r="K121" s="154"/>
      <c r="L121" s="154"/>
      <c r="M121" s="154"/>
      <c r="N121" s="154"/>
      <c r="O121" s="21"/>
      <c r="P121" s="21"/>
      <c r="Q121" s="21"/>
      <c r="R121" s="21"/>
      <c r="S121" s="21"/>
      <c r="T121" s="21"/>
      <c r="U121" s="21"/>
      <c r="V121" s="21"/>
      <c r="W121" s="2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</row>
    <row r="122" spans="2:45" ht="15">
      <c r="B122" s="97" t="s">
        <v>129</v>
      </c>
      <c r="C122" s="202">
        <v>4.897294164106516</v>
      </c>
      <c r="D122" s="202">
        <v>2.455490897848236</v>
      </c>
      <c r="E122" s="170">
        <v>0</v>
      </c>
      <c r="F122" s="188"/>
      <c r="G122" s="317">
        <v>0.27344420813463494</v>
      </c>
      <c r="H122" s="317">
        <v>2.996395549286946</v>
      </c>
      <c r="I122" s="154"/>
      <c r="J122" s="154"/>
      <c r="K122" s="154"/>
      <c r="L122" s="154"/>
      <c r="M122" s="154"/>
      <c r="N122" s="154"/>
      <c r="O122" s="21"/>
      <c r="P122" s="21"/>
      <c r="Q122" s="21"/>
      <c r="R122" s="21"/>
      <c r="S122" s="21"/>
      <c r="T122" s="21"/>
      <c r="U122" s="21"/>
      <c r="V122" s="21"/>
      <c r="W122" s="2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</row>
    <row r="123" spans="2:45" ht="15">
      <c r="B123" s="98" t="s">
        <v>115</v>
      </c>
      <c r="C123" s="204">
        <v>100</v>
      </c>
      <c r="D123" s="204">
        <v>100</v>
      </c>
      <c r="E123" s="205">
        <v>100</v>
      </c>
      <c r="F123" s="98"/>
      <c r="G123" s="317">
        <v>100</v>
      </c>
      <c r="H123" s="317">
        <v>100</v>
      </c>
      <c r="I123" s="154"/>
      <c r="J123" s="154"/>
      <c r="K123" s="154"/>
      <c r="L123" s="154"/>
      <c r="M123" s="154"/>
      <c r="N123" s="154"/>
      <c r="O123" s="21"/>
      <c r="P123" s="21"/>
      <c r="Q123" s="21"/>
      <c r="R123" s="21"/>
      <c r="S123" s="21"/>
      <c r="T123" s="21"/>
      <c r="U123" s="21"/>
      <c r="V123" s="21"/>
      <c r="W123" s="2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</row>
    <row r="124" spans="2:44" s="89" customFormat="1" ht="15">
      <c r="B124" s="97" t="s">
        <v>127</v>
      </c>
      <c r="C124" s="202">
        <v>11.55612055361513</v>
      </c>
      <c r="D124" s="202">
        <v>4.19005415060343</v>
      </c>
      <c r="E124" s="170">
        <v>0</v>
      </c>
      <c r="F124" s="188"/>
      <c r="G124" s="317">
        <v>20.72973638299922</v>
      </c>
      <c r="H124" s="317">
        <v>13.875998743937757</v>
      </c>
      <c r="I124" s="154"/>
      <c r="J124" s="154"/>
      <c r="K124" s="154"/>
      <c r="L124" s="154"/>
      <c r="M124" s="154"/>
      <c r="N124" s="154"/>
      <c r="O124" s="21"/>
      <c r="P124" s="21"/>
      <c r="Q124" s="21"/>
      <c r="R124" s="21"/>
      <c r="S124" s="21"/>
      <c r="T124" s="21"/>
      <c r="U124" s="21"/>
      <c r="V124" s="21"/>
      <c r="W124" s="2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</row>
    <row r="125" spans="2:44" s="89" customFormat="1" ht="15">
      <c r="B125" s="97" t="s">
        <v>125</v>
      </c>
      <c r="C125" s="201">
        <v>0</v>
      </c>
      <c r="D125" s="201">
        <v>0</v>
      </c>
      <c r="E125" s="167">
        <v>0</v>
      </c>
      <c r="F125" s="97"/>
      <c r="G125" s="317">
        <v>0.8209266731598721</v>
      </c>
      <c r="H125" s="317">
        <v>1.3240989497924007</v>
      </c>
      <c r="I125" s="154"/>
      <c r="J125" s="154"/>
      <c r="K125" s="154"/>
      <c r="L125" s="154"/>
      <c r="M125" s="154"/>
      <c r="N125" s="154"/>
      <c r="O125" s="21"/>
      <c r="P125" s="21"/>
      <c r="Q125" s="21"/>
      <c r="R125" s="21"/>
      <c r="S125" s="21"/>
      <c r="T125" s="21"/>
      <c r="U125" s="21"/>
      <c r="V125" s="21"/>
      <c r="W125" s="2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</row>
    <row r="126" spans="2:44" s="89" customFormat="1" ht="15">
      <c r="B126" s="97" t="s">
        <v>126</v>
      </c>
      <c r="C126" s="202">
        <v>18.151744459025256</v>
      </c>
      <c r="D126" s="202">
        <v>24.106781603104917</v>
      </c>
      <c r="E126" s="170">
        <v>19.760179539491165</v>
      </c>
      <c r="F126" s="188"/>
      <c r="G126" s="317">
        <v>33.79820402221961</v>
      </c>
      <c r="H126" s="317">
        <v>24.915390251561355</v>
      </c>
      <c r="I126" s="154"/>
      <c r="J126" s="154"/>
      <c r="K126" s="154"/>
      <c r="L126" s="154"/>
      <c r="M126" s="154"/>
      <c r="N126" s="154"/>
      <c r="O126" s="21"/>
      <c r="P126" s="21"/>
      <c r="Q126" s="21"/>
      <c r="R126" s="21"/>
      <c r="S126" s="21"/>
      <c r="T126" s="21"/>
      <c r="U126" s="21"/>
      <c r="V126" s="21"/>
      <c r="W126" s="2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</row>
    <row r="127" spans="2:44" s="89" customFormat="1" ht="15">
      <c r="B127" s="97" t="s">
        <v>128</v>
      </c>
      <c r="C127" s="201">
        <v>60.78051838003908</v>
      </c>
      <c r="D127" s="201">
        <v>46.917036489935775</v>
      </c>
      <c r="E127" s="292">
        <v>80.23982046050884</v>
      </c>
      <c r="F127" s="293"/>
      <c r="G127" s="317">
        <v>43.11309950658775</v>
      </c>
      <c r="H127" s="317">
        <v>53.387878999337076</v>
      </c>
      <c r="I127" s="154"/>
      <c r="J127" s="154"/>
      <c r="K127" s="154"/>
      <c r="L127" s="154"/>
      <c r="M127" s="154"/>
      <c r="N127" s="154"/>
      <c r="O127" s="21"/>
      <c r="P127" s="21"/>
      <c r="Q127" s="21"/>
      <c r="R127" s="21"/>
      <c r="S127" s="21"/>
      <c r="T127" s="21"/>
      <c r="U127" s="21"/>
      <c r="V127" s="21"/>
      <c r="W127" s="2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</row>
    <row r="128" spans="2:44" s="89" customFormat="1" ht="15">
      <c r="B128" s="97" t="s">
        <v>129</v>
      </c>
      <c r="C128" s="202">
        <v>9.511616607320587</v>
      </c>
      <c r="D128" s="202">
        <v>24.78612775635583</v>
      </c>
      <c r="E128" s="170">
        <v>0</v>
      </c>
      <c r="F128" s="188"/>
      <c r="G128" s="317">
        <v>1.5380334150335542</v>
      </c>
      <c r="H128" s="317">
        <v>6.496633055371411</v>
      </c>
      <c r="I128" s="154"/>
      <c r="J128" s="154"/>
      <c r="K128" s="154"/>
      <c r="L128" s="154"/>
      <c r="M128" s="154"/>
      <c r="N128" s="154"/>
      <c r="O128" s="21"/>
      <c r="P128" s="21"/>
      <c r="Q128" s="21"/>
      <c r="R128" s="21"/>
      <c r="S128" s="21"/>
      <c r="T128" s="21"/>
      <c r="U128" s="21"/>
      <c r="V128" s="21"/>
      <c r="W128" s="2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</row>
    <row r="129" spans="2:44" s="89" customFormat="1" ht="15">
      <c r="B129" s="98" t="s">
        <v>116</v>
      </c>
      <c r="C129" s="204">
        <v>100</v>
      </c>
      <c r="D129" s="204">
        <v>100</v>
      </c>
      <c r="E129" s="205">
        <v>100</v>
      </c>
      <c r="F129" s="98"/>
      <c r="G129" s="317">
        <v>100</v>
      </c>
      <c r="H129" s="317">
        <v>100</v>
      </c>
      <c r="I129" s="154"/>
      <c r="J129" s="154"/>
      <c r="K129" s="154"/>
      <c r="L129" s="154"/>
      <c r="M129" s="154"/>
      <c r="N129" s="154"/>
      <c r="O129" s="21"/>
      <c r="P129" s="21"/>
      <c r="Q129" s="21"/>
      <c r="R129" s="21"/>
      <c r="S129" s="21"/>
      <c r="T129" s="21"/>
      <c r="U129" s="21"/>
      <c r="V129" s="21"/>
      <c r="W129" s="2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</row>
    <row r="130" spans="2:44" s="89" customFormat="1" ht="15">
      <c r="B130" s="97" t="s">
        <v>127</v>
      </c>
      <c r="C130" s="202">
        <v>19.88839854643207</v>
      </c>
      <c r="D130" s="202">
        <v>18.535625679394716</v>
      </c>
      <c r="E130" s="170">
        <v>28.977655738523637</v>
      </c>
      <c r="F130" s="188"/>
      <c r="G130" s="317">
        <v>36.90135079819893</v>
      </c>
      <c r="H130" s="317">
        <v>27.285335580484894</v>
      </c>
      <c r="I130" s="154"/>
      <c r="J130" s="154"/>
      <c r="K130" s="154"/>
      <c r="L130" s="154"/>
      <c r="M130" s="154"/>
      <c r="N130" s="154"/>
      <c r="O130" s="21"/>
      <c r="P130" s="21"/>
      <c r="Q130" s="21"/>
      <c r="R130" s="21"/>
      <c r="S130" s="21"/>
      <c r="T130" s="21"/>
      <c r="U130" s="21"/>
      <c r="V130" s="21"/>
      <c r="W130" s="2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</row>
    <row r="131" spans="1:45" ht="15">
      <c r="A131" s="89"/>
      <c r="B131" s="97" t="s">
        <v>125</v>
      </c>
      <c r="C131" s="201">
        <v>0.6374625735340494</v>
      </c>
      <c r="D131" s="201">
        <v>0</v>
      </c>
      <c r="E131" s="167">
        <v>0</v>
      </c>
      <c r="F131" s="97"/>
      <c r="G131" s="317">
        <v>0.898777849248582</v>
      </c>
      <c r="H131" s="317">
        <v>2.0803707800073736</v>
      </c>
      <c r="I131" s="154"/>
      <c r="J131" s="154"/>
      <c r="K131" s="154"/>
      <c r="L131" s="154"/>
      <c r="M131" s="154"/>
      <c r="N131" s="154"/>
      <c r="O131" s="21"/>
      <c r="P131" s="21"/>
      <c r="Q131" s="21"/>
      <c r="R131" s="21"/>
      <c r="S131" s="21"/>
      <c r="T131" s="21"/>
      <c r="U131" s="21"/>
      <c r="V131" s="21"/>
      <c r="W131" s="2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89"/>
    </row>
    <row r="132" spans="1:45" ht="15">
      <c r="A132" s="89"/>
      <c r="B132" s="97" t="s">
        <v>126</v>
      </c>
      <c r="C132" s="202">
        <v>35.23913577554666</v>
      </c>
      <c r="D132" s="202">
        <v>62.464496372142484</v>
      </c>
      <c r="E132" s="170">
        <v>28.159873971670294</v>
      </c>
      <c r="F132" s="188"/>
      <c r="G132" s="317">
        <v>41.07888427577335</v>
      </c>
      <c r="H132" s="317">
        <v>33.680939590245956</v>
      </c>
      <c r="I132" s="154"/>
      <c r="J132" s="154"/>
      <c r="K132" s="154"/>
      <c r="L132" s="154"/>
      <c r="M132" s="154"/>
      <c r="N132" s="154"/>
      <c r="O132" s="21"/>
      <c r="P132" s="21"/>
      <c r="Q132" s="21"/>
      <c r="R132" s="21"/>
      <c r="S132" s="21"/>
      <c r="T132" s="21"/>
      <c r="U132" s="21"/>
      <c r="V132" s="21"/>
      <c r="W132" s="2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89"/>
    </row>
    <row r="133" spans="1:45" ht="15">
      <c r="A133" s="89"/>
      <c r="B133" s="97" t="s">
        <v>128</v>
      </c>
      <c r="C133" s="328">
        <v>42.33648050407768</v>
      </c>
      <c r="D133" s="328">
        <v>15.569253609694897</v>
      </c>
      <c r="E133" s="292">
        <v>39.7682579413627</v>
      </c>
      <c r="F133" s="293"/>
      <c r="G133" s="317">
        <v>20.97011870650839</v>
      </c>
      <c r="H133" s="317">
        <v>35.96846965467601</v>
      </c>
      <c r="I133" s="154"/>
      <c r="J133" s="154"/>
      <c r="K133" s="154"/>
      <c r="L133" s="154"/>
      <c r="M133" s="154"/>
      <c r="N133" s="154"/>
      <c r="O133" s="21"/>
      <c r="P133" s="21"/>
      <c r="Q133" s="21"/>
      <c r="R133" s="21"/>
      <c r="S133" s="21"/>
      <c r="T133" s="21"/>
      <c r="U133" s="21"/>
      <c r="V133" s="21"/>
      <c r="W133" s="2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89"/>
    </row>
    <row r="134" spans="1:45" ht="15">
      <c r="A134" s="89"/>
      <c r="B134" s="97" t="s">
        <v>129</v>
      </c>
      <c r="C134" s="202">
        <v>1.8985226004095839</v>
      </c>
      <c r="D134" s="202">
        <v>3.4306243387678848</v>
      </c>
      <c r="E134" s="170">
        <v>3.0942123484433557</v>
      </c>
      <c r="F134" s="188"/>
      <c r="G134" s="317">
        <v>0.1508683702707444</v>
      </c>
      <c r="H134" s="317">
        <v>0.9848843945857692</v>
      </c>
      <c r="I134" s="154"/>
      <c r="J134" s="154"/>
      <c r="K134" s="154"/>
      <c r="L134" s="154"/>
      <c r="M134" s="154"/>
      <c r="N134" s="154"/>
      <c r="O134" s="21"/>
      <c r="P134" s="21"/>
      <c r="Q134" s="21"/>
      <c r="R134" s="21"/>
      <c r="S134" s="21"/>
      <c r="T134" s="21"/>
      <c r="U134" s="21"/>
      <c r="V134" s="21"/>
      <c r="W134" s="2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89"/>
    </row>
    <row r="135" spans="3:45" ht="15">
      <c r="C135" s="199"/>
      <c r="D135" s="144"/>
      <c r="E135" s="199"/>
      <c r="F135" s="144"/>
      <c r="G135" s="321"/>
      <c r="H135" s="321"/>
      <c r="I135" s="94"/>
      <c r="J135" s="89"/>
      <c r="K135" s="89"/>
      <c r="L135" s="89"/>
      <c r="M135" s="89"/>
      <c r="N135" s="89"/>
      <c r="AQ135" s="89"/>
      <c r="AR135" s="89"/>
      <c r="AS135" s="89"/>
    </row>
    <row r="136" spans="1:45" ht="15">
      <c r="A136" s="6" t="s">
        <v>18</v>
      </c>
      <c r="B136" s="7" t="s">
        <v>130</v>
      </c>
      <c r="C136" s="173"/>
      <c r="D136" s="19"/>
      <c r="E136" s="173"/>
      <c r="F136" s="19"/>
      <c r="G136" s="322"/>
      <c r="AQ136" s="89"/>
      <c r="AR136" s="89"/>
      <c r="AS136" s="89"/>
    </row>
    <row r="137" spans="1:45" ht="30">
      <c r="A137" s="89"/>
      <c r="B137" s="46" t="s">
        <v>192</v>
      </c>
      <c r="C137" s="156"/>
      <c r="D137" s="54"/>
      <c r="E137" s="156"/>
      <c r="F137" s="54"/>
      <c r="G137" s="316"/>
      <c r="H137" s="316"/>
      <c r="I137" s="156"/>
      <c r="J137" s="156"/>
      <c r="K137" s="156"/>
      <c r="L137" s="156"/>
      <c r="M137" s="156"/>
      <c r="N137" s="156"/>
      <c r="O137" s="23"/>
      <c r="P137" s="23"/>
      <c r="Q137" s="23"/>
      <c r="R137" s="23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Q137" s="89"/>
      <c r="AR137" s="89"/>
      <c r="AS137" s="89"/>
    </row>
    <row r="138" spans="1:45" ht="30">
      <c r="A138" s="89"/>
      <c r="B138" s="46" t="s">
        <v>117</v>
      </c>
      <c r="C138" s="156"/>
      <c r="D138" s="54"/>
      <c r="E138" s="156"/>
      <c r="F138" s="54"/>
      <c r="G138" s="316"/>
      <c r="H138" s="316"/>
      <c r="I138" s="156"/>
      <c r="J138" s="156"/>
      <c r="K138" s="156"/>
      <c r="L138" s="156"/>
      <c r="M138" s="156"/>
      <c r="N138" s="156"/>
      <c r="O138" s="23"/>
      <c r="P138" s="23"/>
      <c r="Q138" s="23"/>
      <c r="R138" s="23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Q138" s="89"/>
      <c r="AR138" s="89"/>
      <c r="AS138" s="89"/>
    </row>
    <row r="139" spans="1:45" ht="15">
      <c r="A139" s="89"/>
      <c r="B139" s="98" t="s">
        <v>6</v>
      </c>
      <c r="C139" s="180">
        <v>100</v>
      </c>
      <c r="D139" s="180">
        <v>100</v>
      </c>
      <c r="E139" s="180">
        <v>100</v>
      </c>
      <c r="F139" s="98"/>
      <c r="G139" s="317">
        <v>100</v>
      </c>
      <c r="H139" s="317">
        <v>100</v>
      </c>
      <c r="I139" s="105"/>
      <c r="J139" s="178"/>
      <c r="K139" s="178"/>
      <c r="L139" s="178"/>
      <c r="M139" s="178"/>
      <c r="N139" s="178"/>
      <c r="O139" s="25"/>
      <c r="P139" s="25"/>
      <c r="Q139" s="25"/>
      <c r="R139" s="25"/>
      <c r="S139" s="25"/>
      <c r="T139" s="25"/>
      <c r="U139" s="25"/>
      <c r="V139" s="25"/>
      <c r="W139" s="25"/>
      <c r="AQ139" s="89"/>
      <c r="AR139" s="89"/>
      <c r="AS139" s="89"/>
    </row>
    <row r="140" spans="1:45" ht="15">
      <c r="A140" s="89"/>
      <c r="B140" s="97" t="s">
        <v>131</v>
      </c>
      <c r="C140" s="92">
        <v>0.10663418290874603</v>
      </c>
      <c r="D140" s="92">
        <v>0.05565246122715533</v>
      </c>
      <c r="E140" s="185">
        <v>0.3061945176106484</v>
      </c>
      <c r="F140" s="97"/>
      <c r="G140" s="317">
        <v>0.15667788418028913</v>
      </c>
      <c r="H140" s="317">
        <v>0.1470194431678787</v>
      </c>
      <c r="I140" s="76"/>
      <c r="J140" s="178"/>
      <c r="K140" s="178"/>
      <c r="L140" s="178"/>
      <c r="M140" s="178"/>
      <c r="N140" s="178"/>
      <c r="O140" s="25"/>
      <c r="P140" s="25"/>
      <c r="Q140" s="25"/>
      <c r="R140" s="25"/>
      <c r="S140" s="25"/>
      <c r="T140" s="25"/>
      <c r="U140" s="25"/>
      <c r="V140" s="25"/>
      <c r="W140" s="25"/>
      <c r="AQ140" s="89"/>
      <c r="AR140" s="89"/>
      <c r="AS140" s="89"/>
    </row>
    <row r="141" spans="1:45" ht="15">
      <c r="A141" s="89"/>
      <c r="B141" s="97" t="s">
        <v>133</v>
      </c>
      <c r="C141" s="185">
        <v>22.160081863076876</v>
      </c>
      <c r="D141" s="185">
        <v>24.949593687325645</v>
      </c>
      <c r="E141" s="92">
        <v>26.17319632709933</v>
      </c>
      <c r="F141" s="97"/>
      <c r="G141" s="317">
        <v>12.28397348018891</v>
      </c>
      <c r="H141" s="317">
        <v>17.27992981422168</v>
      </c>
      <c r="I141" s="192"/>
      <c r="J141" s="192"/>
      <c r="K141" s="192"/>
      <c r="L141" s="192"/>
      <c r="M141" s="192"/>
      <c r="N141" s="192"/>
      <c r="O141" s="25"/>
      <c r="P141" s="25"/>
      <c r="Q141" s="25"/>
      <c r="R141" s="25"/>
      <c r="S141" s="25"/>
      <c r="T141" s="25"/>
      <c r="U141" s="25"/>
      <c r="V141" s="25"/>
      <c r="W141" s="25"/>
      <c r="AQ141" s="89"/>
      <c r="AR141" s="89"/>
      <c r="AS141" s="89"/>
    </row>
    <row r="142" spans="1:45" ht="15">
      <c r="A142" s="89"/>
      <c r="B142" s="97" t="s">
        <v>19</v>
      </c>
      <c r="C142" s="92">
        <v>38.14456608496115</v>
      </c>
      <c r="D142" s="92">
        <v>38.6509175663812</v>
      </c>
      <c r="E142" s="185">
        <v>50.29707153467278</v>
      </c>
      <c r="F142" s="97"/>
      <c r="G142" s="317">
        <v>45.87199129860597</v>
      </c>
      <c r="H142" s="317">
        <v>39.57878008651023</v>
      </c>
      <c r="I142" s="178"/>
      <c r="J142" s="178"/>
      <c r="K142" s="178"/>
      <c r="L142" s="178"/>
      <c r="M142" s="178"/>
      <c r="N142" s="178"/>
      <c r="O142" s="25"/>
      <c r="P142" s="25"/>
      <c r="Q142" s="25"/>
      <c r="R142" s="25"/>
      <c r="S142" s="25"/>
      <c r="T142" s="25"/>
      <c r="U142" s="25"/>
      <c r="V142" s="25"/>
      <c r="W142" s="25"/>
      <c r="AQ142" s="89"/>
      <c r="AR142" s="89"/>
      <c r="AS142" s="89"/>
    </row>
    <row r="143" spans="1:45" ht="15">
      <c r="A143" s="89"/>
      <c r="B143" s="97" t="s">
        <v>132</v>
      </c>
      <c r="C143" s="185">
        <v>37.66374703319641</v>
      </c>
      <c r="D143" s="185">
        <v>36.067565809894035</v>
      </c>
      <c r="E143" s="92">
        <v>23.10423507666905</v>
      </c>
      <c r="F143" s="97"/>
      <c r="G143" s="317">
        <v>40.88561655544122</v>
      </c>
      <c r="H143" s="317">
        <v>42.94161962863046</v>
      </c>
      <c r="I143" s="192"/>
      <c r="J143" s="192"/>
      <c r="K143" s="192"/>
      <c r="L143" s="192"/>
      <c r="M143" s="192"/>
      <c r="N143" s="192"/>
      <c r="O143" s="25"/>
      <c r="P143" s="25"/>
      <c r="Q143" s="25"/>
      <c r="R143" s="25"/>
      <c r="S143" s="25"/>
      <c r="T143" s="25"/>
      <c r="U143" s="25"/>
      <c r="V143" s="25"/>
      <c r="W143" s="25"/>
      <c r="AQ143" s="89"/>
      <c r="AR143" s="89"/>
      <c r="AS143" s="89"/>
    </row>
    <row r="144" spans="1:45" ht="15">
      <c r="A144" s="89"/>
      <c r="B144" s="97" t="s">
        <v>202</v>
      </c>
      <c r="C144" s="92">
        <v>1.9249708358557707</v>
      </c>
      <c r="D144" s="92">
        <v>0.27627047517082504</v>
      </c>
      <c r="E144" s="185">
        <v>0.11930254394845174</v>
      </c>
      <c r="F144" s="97"/>
      <c r="G144" s="317">
        <v>0.8017407815836135</v>
      </c>
      <c r="H144" s="317">
        <v>0.0526510274697454</v>
      </c>
      <c r="I144" s="178"/>
      <c r="J144" s="178"/>
      <c r="K144" s="178"/>
      <c r="L144" s="178"/>
      <c r="M144" s="178"/>
      <c r="N144" s="178"/>
      <c r="O144" s="25"/>
      <c r="P144" s="25"/>
      <c r="Q144" s="25"/>
      <c r="R144" s="25"/>
      <c r="S144" s="25"/>
      <c r="T144" s="25"/>
      <c r="U144" s="25"/>
      <c r="V144" s="25"/>
      <c r="W144" s="25"/>
      <c r="AQ144" s="89"/>
      <c r="AR144" s="89"/>
      <c r="AS144" s="89"/>
    </row>
    <row r="145" spans="1:45" ht="15">
      <c r="A145" s="89"/>
      <c r="B145" s="98" t="s">
        <v>2</v>
      </c>
      <c r="C145" s="180">
        <v>100</v>
      </c>
      <c r="D145" s="180">
        <v>100</v>
      </c>
      <c r="E145" s="180">
        <v>100</v>
      </c>
      <c r="F145" s="98"/>
      <c r="G145" s="317">
        <v>100</v>
      </c>
      <c r="H145" s="317">
        <v>100</v>
      </c>
      <c r="I145" s="192"/>
      <c r="J145" s="192"/>
      <c r="K145" s="192"/>
      <c r="L145" s="192"/>
      <c r="M145" s="192"/>
      <c r="N145" s="192"/>
      <c r="O145" s="25"/>
      <c r="P145" s="25"/>
      <c r="Q145" s="25"/>
      <c r="R145" s="25"/>
      <c r="S145" s="25"/>
      <c r="T145" s="25"/>
      <c r="U145" s="25"/>
      <c r="V145" s="25"/>
      <c r="W145" s="25"/>
      <c r="AQ145" s="89"/>
      <c r="AR145" s="89"/>
      <c r="AS145" s="89"/>
    </row>
    <row r="146" spans="1:45" ht="15">
      <c r="A146" s="89"/>
      <c r="B146" s="97" t="s">
        <v>131</v>
      </c>
      <c r="C146" s="92">
        <v>0.13880111165896655</v>
      </c>
      <c r="D146" s="92">
        <v>0.07288020508912396</v>
      </c>
      <c r="E146" s="185">
        <v>0.32601605784014503</v>
      </c>
      <c r="F146" s="97"/>
      <c r="G146" s="317">
        <v>0.21100278461881106</v>
      </c>
      <c r="H146" s="317">
        <v>0.17047597585840213</v>
      </c>
      <c r="I146" s="76"/>
      <c r="J146" s="178"/>
      <c r="K146" s="178"/>
      <c r="L146" s="178"/>
      <c r="M146" s="178"/>
      <c r="N146" s="178"/>
      <c r="O146" s="25"/>
      <c r="P146" s="25"/>
      <c r="Q146" s="25"/>
      <c r="R146" s="25"/>
      <c r="S146" s="25"/>
      <c r="T146" s="25"/>
      <c r="U146" s="25"/>
      <c r="V146" s="25"/>
      <c r="W146" s="25"/>
      <c r="AQ146" s="89"/>
      <c r="AR146" s="89"/>
      <c r="AS146" s="89"/>
    </row>
    <row r="147" spans="1:45" ht="15">
      <c r="A147" s="89"/>
      <c r="B147" s="97" t="s">
        <v>133</v>
      </c>
      <c r="C147" s="185">
        <v>26.087337711451124</v>
      </c>
      <c r="D147" s="185">
        <v>29.181294900545456</v>
      </c>
      <c r="E147" s="92">
        <v>30.114205048599622</v>
      </c>
      <c r="F147" s="97"/>
      <c r="G147" s="317">
        <v>18.55893294471401</v>
      </c>
      <c r="H147" s="317">
        <v>20.720751146319433</v>
      </c>
      <c r="I147" s="192"/>
      <c r="J147" s="192"/>
      <c r="K147" s="192"/>
      <c r="L147" s="192"/>
      <c r="M147" s="192"/>
      <c r="N147" s="192"/>
      <c r="O147" s="25"/>
      <c r="P147" s="25"/>
      <c r="Q147" s="25"/>
      <c r="R147" s="25"/>
      <c r="S147" s="25"/>
      <c r="T147" s="25"/>
      <c r="U147" s="25"/>
      <c r="V147" s="25"/>
      <c r="W147" s="25"/>
      <c r="AQ147" s="89"/>
      <c r="AR147" s="89"/>
      <c r="AS147" s="89"/>
    </row>
    <row r="148" spans="2:23" s="89" customFormat="1" ht="15">
      <c r="B148" s="97" t="s">
        <v>19</v>
      </c>
      <c r="C148" s="92">
        <v>44.332750532416284</v>
      </c>
      <c r="D148" s="92">
        <v>46.606858113621975</v>
      </c>
      <c r="E148" s="185">
        <v>47.429955385538555</v>
      </c>
      <c r="F148" s="97"/>
      <c r="G148" s="317">
        <v>61.495703773890156</v>
      </c>
      <c r="H148" s="317">
        <v>54.53482832555173</v>
      </c>
      <c r="I148" s="178"/>
      <c r="J148" s="178"/>
      <c r="K148" s="178"/>
      <c r="L148" s="178"/>
      <c r="M148" s="178"/>
      <c r="N148" s="178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2:23" s="89" customFormat="1" ht="15">
      <c r="B149" s="97" t="s">
        <v>132</v>
      </c>
      <c r="C149" s="185">
        <v>27.79342003299287</v>
      </c>
      <c r="D149" s="185">
        <v>23.89047514594361</v>
      </c>
      <c r="E149" s="92">
        <v>22.00599342967336</v>
      </c>
      <c r="F149" s="97"/>
      <c r="G149" s="317">
        <v>18.639351740397487</v>
      </c>
      <c r="H149" s="317">
        <v>24.503381126779253</v>
      </c>
      <c r="I149" s="192"/>
      <c r="J149" s="192"/>
      <c r="K149" s="192"/>
      <c r="L149" s="192"/>
      <c r="M149" s="192"/>
      <c r="N149" s="192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2:23" s="89" customFormat="1" ht="15">
      <c r="B150" s="97" t="s">
        <v>202</v>
      </c>
      <c r="C150" s="92">
        <v>1.6476906114816858</v>
      </c>
      <c r="D150" s="92">
        <v>0.2484916348000277</v>
      </c>
      <c r="E150" s="185">
        <v>0.12383007834952409</v>
      </c>
      <c r="F150" s="97"/>
      <c r="G150" s="317">
        <v>1.0950087563795408</v>
      </c>
      <c r="H150" s="317">
        <v>0.07056342549117942</v>
      </c>
      <c r="I150" s="178"/>
      <c r="J150" s="178"/>
      <c r="K150" s="178"/>
      <c r="L150" s="178"/>
      <c r="M150" s="178"/>
      <c r="N150" s="178"/>
      <c r="O150" s="25"/>
      <c r="P150" s="25"/>
      <c r="Q150" s="25"/>
      <c r="R150" s="25"/>
      <c r="S150" s="25"/>
      <c r="T150" s="25"/>
      <c r="U150" s="25"/>
      <c r="V150" s="25"/>
      <c r="W150" s="25"/>
    </row>
    <row r="151" spans="2:23" s="89" customFormat="1" ht="15">
      <c r="B151" s="98" t="s">
        <v>3</v>
      </c>
      <c r="C151" s="180">
        <v>100</v>
      </c>
      <c r="D151" s="180">
        <v>100</v>
      </c>
      <c r="E151" s="180">
        <v>100</v>
      </c>
      <c r="F151" s="98"/>
      <c r="G151" s="317">
        <v>100</v>
      </c>
      <c r="H151" s="317">
        <v>100</v>
      </c>
      <c r="I151" s="192"/>
      <c r="J151" s="192"/>
      <c r="K151" s="192"/>
      <c r="L151" s="192"/>
      <c r="M151" s="192"/>
      <c r="N151" s="192"/>
      <c r="O151" s="25"/>
      <c r="P151" s="25"/>
      <c r="Q151" s="25"/>
      <c r="R151" s="25"/>
      <c r="S151" s="25"/>
      <c r="T151" s="25"/>
      <c r="U151" s="25"/>
      <c r="V151" s="25"/>
      <c r="W151" s="25"/>
    </row>
    <row r="152" spans="2:23" s="89" customFormat="1" ht="15">
      <c r="B152" s="97" t="s">
        <v>131</v>
      </c>
      <c r="C152" s="92">
        <v>0.07391954082198596</v>
      </c>
      <c r="D152" s="92">
        <v>0.037607175415079054</v>
      </c>
      <c r="E152" s="185">
        <v>0.28610087297195935</v>
      </c>
      <c r="F152" s="97"/>
      <c r="G152" s="317">
        <v>0.10486303340677566</v>
      </c>
      <c r="H152" s="317">
        <v>0.12456563670663791</v>
      </c>
      <c r="I152" s="76"/>
      <c r="J152" s="178"/>
      <c r="K152" s="178"/>
      <c r="L152" s="178"/>
      <c r="M152" s="178"/>
      <c r="N152" s="178"/>
      <c r="O152" s="25"/>
      <c r="P152" s="25"/>
      <c r="Q152" s="25"/>
      <c r="R152" s="25"/>
      <c r="S152" s="25"/>
      <c r="T152" s="25"/>
      <c r="U152" s="25"/>
      <c r="V152" s="25"/>
      <c r="W152" s="25"/>
    </row>
    <row r="153" spans="2:23" s="89" customFormat="1" ht="15">
      <c r="B153" s="97" t="s">
        <v>133</v>
      </c>
      <c r="C153" s="185">
        <v>18.165955769773248</v>
      </c>
      <c r="D153" s="185">
        <v>20.51707724897564</v>
      </c>
      <c r="E153" s="92">
        <v>22.178086570191137</v>
      </c>
      <c r="F153" s="97"/>
      <c r="G153" s="317">
        <v>6.298944779912467</v>
      </c>
      <c r="H153" s="317">
        <v>13.986197646813793</v>
      </c>
      <c r="I153" s="192"/>
      <c r="J153" s="192"/>
      <c r="K153" s="192"/>
      <c r="L153" s="192"/>
      <c r="M153" s="192"/>
      <c r="N153" s="192"/>
      <c r="O153" s="25"/>
      <c r="P153" s="25"/>
      <c r="Q153" s="25"/>
      <c r="R153" s="25"/>
      <c r="S153" s="25"/>
      <c r="T153" s="25"/>
      <c r="U153" s="25"/>
      <c r="V153" s="25"/>
      <c r="W153" s="25"/>
    </row>
    <row r="154" spans="2:23" s="89" customFormat="1" ht="15">
      <c r="B154" s="97" t="s">
        <v>19</v>
      </c>
      <c r="C154" s="92">
        <v>31.85101406644835</v>
      </c>
      <c r="D154" s="92">
        <v>30.317428153657072</v>
      </c>
      <c r="E154" s="185">
        <v>53.20354663053069</v>
      </c>
      <c r="F154" s="97"/>
      <c r="G154" s="317">
        <v>30.970163151653967</v>
      </c>
      <c r="H154" s="317">
        <v>25.26207705903793</v>
      </c>
      <c r="I154" s="178"/>
      <c r="J154" s="178"/>
      <c r="K154" s="178"/>
      <c r="L154" s="178"/>
      <c r="M154" s="178"/>
      <c r="N154" s="178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2:23" s="89" customFormat="1" ht="15">
      <c r="B155" s="97" t="s">
        <v>132</v>
      </c>
      <c r="C155" s="185">
        <v>47.70213825165478</v>
      </c>
      <c r="D155" s="185">
        <v>48.822519862564214</v>
      </c>
      <c r="E155" s="92">
        <v>24.217553069451203</v>
      </c>
      <c r="F155" s="97"/>
      <c r="G155" s="317">
        <v>62.10400595615481</v>
      </c>
      <c r="H155" s="317">
        <v>60.59165530393844</v>
      </c>
      <c r="I155" s="192"/>
      <c r="J155" s="192"/>
      <c r="K155" s="192"/>
      <c r="L155" s="192"/>
      <c r="M155" s="192"/>
      <c r="N155" s="192"/>
      <c r="O155" s="25"/>
      <c r="P155" s="25"/>
      <c r="Q155" s="25"/>
      <c r="R155" s="25"/>
      <c r="S155" s="25"/>
      <c r="T155" s="25"/>
      <c r="U155" s="25"/>
      <c r="V155" s="25"/>
      <c r="W155" s="25"/>
    </row>
    <row r="156" spans="2:23" s="89" customFormat="1" ht="15">
      <c r="B156" s="97" t="s">
        <v>202</v>
      </c>
      <c r="C156" s="92">
        <v>2.206972371301514</v>
      </c>
      <c r="D156" s="92">
        <v>0.30536755938774196</v>
      </c>
      <c r="E156" s="185">
        <v>0.11471285685596264</v>
      </c>
      <c r="F156" s="97"/>
      <c r="G156" s="317">
        <v>0.5220230788719815</v>
      </c>
      <c r="H156" s="317">
        <v>0.035504353503201115</v>
      </c>
      <c r="I156" s="178"/>
      <c r="J156" s="178"/>
      <c r="K156" s="178"/>
      <c r="L156" s="178"/>
      <c r="M156" s="178"/>
      <c r="N156" s="178"/>
      <c r="O156" s="25"/>
      <c r="P156" s="25"/>
      <c r="Q156" s="25"/>
      <c r="R156" s="25"/>
      <c r="S156" s="25"/>
      <c r="T156" s="25"/>
      <c r="U156" s="25"/>
      <c r="V156" s="25"/>
      <c r="W156" s="25"/>
    </row>
    <row r="157" spans="2:23" s="89" customFormat="1" ht="15">
      <c r="B157" s="98" t="s">
        <v>115</v>
      </c>
      <c r="C157" s="180">
        <v>100</v>
      </c>
      <c r="D157" s="180">
        <v>100</v>
      </c>
      <c r="E157" s="180">
        <v>100</v>
      </c>
      <c r="F157" s="98"/>
      <c r="G157" s="317">
        <v>100</v>
      </c>
      <c r="H157" s="317">
        <v>100</v>
      </c>
      <c r="I157" s="192"/>
      <c r="J157" s="192"/>
      <c r="K157" s="192"/>
      <c r="L157" s="192"/>
      <c r="M157" s="192"/>
      <c r="N157" s="192"/>
      <c r="O157" s="25"/>
      <c r="P157" s="25"/>
      <c r="Q157" s="25"/>
      <c r="R157" s="25"/>
      <c r="S157" s="25"/>
      <c r="T157" s="25"/>
      <c r="U157" s="25"/>
      <c r="V157" s="25"/>
      <c r="W157" s="25"/>
    </row>
    <row r="158" spans="2:23" s="89" customFormat="1" ht="15">
      <c r="B158" s="97" t="s">
        <v>131</v>
      </c>
      <c r="C158" s="92">
        <v>0.12584380760827718</v>
      </c>
      <c r="D158" s="92">
        <v>0.30562843578010596</v>
      </c>
      <c r="E158" s="185">
        <v>0.30961723668618735</v>
      </c>
      <c r="F158" s="97"/>
      <c r="G158" s="317">
        <v>0.4315063060204648</v>
      </c>
      <c r="H158" s="317">
        <v>0.3215426215267157</v>
      </c>
      <c r="I158" s="76"/>
      <c r="J158" s="178"/>
      <c r="K158" s="178"/>
      <c r="L158" s="178"/>
      <c r="M158" s="178"/>
      <c r="N158" s="178"/>
      <c r="O158" s="25"/>
      <c r="P158" s="25"/>
      <c r="Q158" s="25"/>
      <c r="R158" s="25"/>
      <c r="S158" s="25"/>
      <c r="T158" s="25"/>
      <c r="U158" s="25"/>
      <c r="V158" s="25"/>
      <c r="W158" s="25"/>
    </row>
    <row r="159" spans="2:23" s="89" customFormat="1" ht="15">
      <c r="B159" s="97" t="s">
        <v>133</v>
      </c>
      <c r="C159" s="185">
        <v>36.20419517876349</v>
      </c>
      <c r="D159" s="185">
        <v>44.86396376368091</v>
      </c>
      <c r="E159" s="92">
        <v>43.247925690521285</v>
      </c>
      <c r="F159" s="97"/>
      <c r="G159" s="317">
        <v>41.71267285370561</v>
      </c>
      <c r="H159" s="317">
        <v>51.8202395663824</v>
      </c>
      <c r="I159" s="192"/>
      <c r="J159" s="192"/>
      <c r="K159" s="192"/>
      <c r="L159" s="192"/>
      <c r="M159" s="192"/>
      <c r="N159" s="192"/>
      <c r="O159" s="25"/>
      <c r="P159" s="25"/>
      <c r="Q159" s="25"/>
      <c r="R159" s="25"/>
      <c r="S159" s="25"/>
      <c r="T159" s="25"/>
      <c r="U159" s="25"/>
      <c r="V159" s="25"/>
      <c r="W159" s="25"/>
    </row>
    <row r="160" spans="2:23" s="89" customFormat="1" ht="15">
      <c r="B160" s="97" t="s">
        <v>19</v>
      </c>
      <c r="C160" s="92">
        <v>33.309382070558186</v>
      </c>
      <c r="D160" s="92">
        <v>32.61652552114658</v>
      </c>
      <c r="E160" s="185">
        <v>39.23456946726987</v>
      </c>
      <c r="F160" s="97"/>
      <c r="G160" s="317">
        <v>44.21485418153936</v>
      </c>
      <c r="H160" s="317">
        <v>33.378440656951874</v>
      </c>
      <c r="I160" s="178"/>
      <c r="J160" s="178"/>
      <c r="K160" s="178"/>
      <c r="L160" s="178"/>
      <c r="M160" s="178"/>
      <c r="N160" s="178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2:23" s="89" customFormat="1" ht="15">
      <c r="B161" s="97" t="s">
        <v>132</v>
      </c>
      <c r="C161" s="185">
        <v>28.332200107891424</v>
      </c>
      <c r="D161" s="185">
        <v>21.905717971047736</v>
      </c>
      <c r="E161" s="92">
        <v>17.00278351868923</v>
      </c>
      <c r="F161" s="97"/>
      <c r="G161" s="317">
        <v>12.24888289574575</v>
      </c>
      <c r="H161" s="317">
        <v>14.373738238856737</v>
      </c>
      <c r="I161" s="192"/>
      <c r="J161" s="192"/>
      <c r="K161" s="192"/>
      <c r="L161" s="192"/>
      <c r="M161" s="192"/>
      <c r="N161" s="192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2:23" s="89" customFormat="1" ht="15">
      <c r="B162" s="97" t="s">
        <v>202</v>
      </c>
      <c r="C162" s="92">
        <v>2.0283788351780987</v>
      </c>
      <c r="D162" s="92">
        <v>0.308164308343749</v>
      </c>
      <c r="E162" s="185">
        <v>0.20510408683242692</v>
      </c>
      <c r="F162" s="97"/>
      <c r="G162" s="317">
        <v>1.3920837629888156</v>
      </c>
      <c r="H162" s="317">
        <v>0.1060389162822756</v>
      </c>
      <c r="I162" s="178"/>
      <c r="J162" s="178"/>
      <c r="K162" s="178"/>
      <c r="L162" s="178"/>
      <c r="M162" s="178"/>
      <c r="N162" s="178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2:23" s="89" customFormat="1" ht="15">
      <c r="B163" s="98" t="s">
        <v>116</v>
      </c>
      <c r="C163" s="180">
        <v>100</v>
      </c>
      <c r="D163" s="180">
        <v>100</v>
      </c>
      <c r="E163" s="180">
        <v>100</v>
      </c>
      <c r="F163" s="98"/>
      <c r="G163" s="317">
        <v>100</v>
      </c>
      <c r="H163" s="317">
        <v>100</v>
      </c>
      <c r="I163" s="192"/>
      <c r="J163" s="192"/>
      <c r="K163" s="192"/>
      <c r="L163" s="192"/>
      <c r="M163" s="192"/>
      <c r="N163" s="192"/>
      <c r="O163" s="25"/>
      <c r="P163" s="25"/>
      <c r="Q163" s="25"/>
      <c r="R163" s="25"/>
      <c r="S163" s="25"/>
      <c r="T163" s="25"/>
      <c r="U163" s="25"/>
      <c r="V163" s="25"/>
      <c r="W163" s="25"/>
    </row>
    <row r="164" spans="2:23" s="89" customFormat="1" ht="15">
      <c r="B164" s="97" t="s">
        <v>131</v>
      </c>
      <c r="C164" s="92">
        <v>0.10321406793985902</v>
      </c>
      <c r="D164" s="92">
        <v>0</v>
      </c>
      <c r="E164" s="185">
        <v>0.3054292964105232</v>
      </c>
      <c r="F164" s="97"/>
      <c r="G164" s="317">
        <v>0.10492727531622567</v>
      </c>
      <c r="H164" s="317">
        <v>0.10891657392908348</v>
      </c>
      <c r="I164" s="76"/>
      <c r="J164" s="178"/>
      <c r="K164" s="178"/>
      <c r="L164" s="178"/>
      <c r="M164" s="178"/>
      <c r="N164" s="178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2:23" s="89" customFormat="1" ht="15">
      <c r="B165" s="97" t="s">
        <v>133</v>
      </c>
      <c r="C165" s="185">
        <v>19.659643518911455</v>
      </c>
      <c r="D165" s="185">
        <v>20.516032780044107</v>
      </c>
      <c r="E165" s="92">
        <v>22.355779645541947</v>
      </c>
      <c r="F165" s="97"/>
      <c r="G165" s="317">
        <v>6.742504732307245</v>
      </c>
      <c r="H165" s="317">
        <v>9.738897623941131</v>
      </c>
      <c r="I165" s="192"/>
      <c r="J165" s="192"/>
      <c r="K165" s="192"/>
      <c r="L165" s="192"/>
      <c r="M165" s="192"/>
      <c r="N165" s="192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2:23" s="89" customFormat="1" ht="15">
      <c r="B166" s="97" t="s">
        <v>19</v>
      </c>
      <c r="C166" s="92">
        <v>39.005430650701555</v>
      </c>
      <c r="D166" s="92">
        <v>39.994361751077356</v>
      </c>
      <c r="E166" s="185">
        <v>52.770327715371586</v>
      </c>
      <c r="F166" s="97"/>
      <c r="G166" s="317">
        <v>46.18403273233114</v>
      </c>
      <c r="H166" s="317">
        <v>40.93247261458723</v>
      </c>
      <c r="I166" s="178"/>
      <c r="J166" s="178"/>
      <c r="K166" s="178"/>
      <c r="L166" s="178"/>
      <c r="M166" s="178"/>
      <c r="N166" s="178"/>
      <c r="O166" s="25"/>
      <c r="P166" s="25"/>
      <c r="Q166" s="25"/>
      <c r="R166" s="25"/>
      <c r="S166" s="25"/>
      <c r="T166" s="25"/>
      <c r="U166" s="25"/>
      <c r="V166" s="25"/>
      <c r="W166" s="25"/>
    </row>
    <row r="167" spans="2:23" s="89" customFormat="1" ht="15">
      <c r="B167" s="97" t="s">
        <v>132</v>
      </c>
      <c r="C167" s="185">
        <v>39.32515186651905</v>
      </c>
      <c r="D167" s="185">
        <v>39.22043555733976</v>
      </c>
      <c r="E167" s="92">
        <v>24.4683435473449</v>
      </c>
      <c r="F167" s="97"/>
      <c r="G167" s="317">
        <v>46.27795695766166</v>
      </c>
      <c r="H167" s="317">
        <v>49.17871810036388</v>
      </c>
      <c r="I167" s="192"/>
      <c r="J167" s="192"/>
      <c r="K167" s="192"/>
      <c r="L167" s="192"/>
      <c r="M167" s="192"/>
      <c r="N167" s="192"/>
      <c r="O167" s="25"/>
      <c r="P167" s="25"/>
      <c r="Q167" s="25"/>
      <c r="R167" s="25"/>
      <c r="S167" s="25"/>
      <c r="T167" s="25"/>
      <c r="U167" s="25"/>
      <c r="V167" s="25"/>
      <c r="W167" s="25"/>
    </row>
    <row r="168" spans="2:23" s="89" customFormat="1" ht="15">
      <c r="B168" s="97" t="s">
        <v>202</v>
      </c>
      <c r="C168" s="92">
        <v>1.906559895927653</v>
      </c>
      <c r="D168" s="92">
        <v>0.269169911537797</v>
      </c>
      <c r="E168" s="185">
        <v>0.10011979532988208</v>
      </c>
      <c r="F168" s="97"/>
      <c r="G168" s="317">
        <v>0.6905783023837286</v>
      </c>
      <c r="H168" s="317">
        <v>0.04099508717867073</v>
      </c>
      <c r="I168" s="178"/>
      <c r="J168" s="178"/>
      <c r="K168" s="178"/>
      <c r="L168" s="178"/>
      <c r="M168" s="178"/>
      <c r="N168" s="178"/>
      <c r="O168" s="25"/>
      <c r="P168" s="25"/>
      <c r="Q168" s="25"/>
      <c r="R168" s="25"/>
      <c r="S168" s="25"/>
      <c r="T168" s="25"/>
      <c r="U168" s="25"/>
      <c r="V168" s="25"/>
      <c r="W168" s="25"/>
    </row>
    <row r="169" spans="3:45" ht="15">
      <c r="C169" s="88"/>
      <c r="D169" s="144"/>
      <c r="E169" s="88"/>
      <c r="F169" s="88"/>
      <c r="G169" s="319"/>
      <c r="H169" s="319"/>
      <c r="I169" s="89"/>
      <c r="J169" s="89"/>
      <c r="K169" s="89"/>
      <c r="L169" s="89"/>
      <c r="M169" s="89"/>
      <c r="N169" s="89"/>
      <c r="AQ169" s="89"/>
      <c r="AR169" s="89"/>
      <c r="AS169" s="89"/>
    </row>
    <row r="170" spans="1:45" ht="15">
      <c r="A170" s="6" t="s">
        <v>20</v>
      </c>
      <c r="B170" s="7" t="s">
        <v>134</v>
      </c>
      <c r="C170" s="194"/>
      <c r="D170" s="147"/>
      <c r="E170" s="194"/>
      <c r="F170" s="194"/>
      <c r="G170" s="323"/>
      <c r="H170" s="323"/>
      <c r="I170" s="163"/>
      <c r="J170" s="163"/>
      <c r="K170" s="163"/>
      <c r="L170" s="163"/>
      <c r="M170" s="163"/>
      <c r="N170" s="163"/>
      <c r="O170" s="31"/>
      <c r="P170" s="31"/>
      <c r="Q170" s="31"/>
      <c r="R170" s="31"/>
      <c r="S170" s="31"/>
      <c r="T170" s="31"/>
      <c r="U170" s="31"/>
      <c r="V170" s="31"/>
      <c r="W170" s="31"/>
      <c r="AQ170" s="89"/>
      <c r="AR170" s="89"/>
      <c r="AS170" s="89"/>
    </row>
    <row r="171" spans="2:39" s="89" customFormat="1" ht="30">
      <c r="B171" s="46" t="s">
        <v>192</v>
      </c>
      <c r="C171" s="175"/>
      <c r="D171" s="156"/>
      <c r="E171" s="175"/>
      <c r="F171" s="175"/>
      <c r="G171" s="316"/>
      <c r="H171" s="316"/>
      <c r="I171" s="175"/>
      <c r="J171" s="175"/>
      <c r="K171" s="175"/>
      <c r="L171" s="175"/>
      <c r="M171" s="175"/>
      <c r="N171" s="175"/>
      <c r="O171" s="23"/>
      <c r="P171" s="23"/>
      <c r="Q171" s="23"/>
      <c r="R171" s="23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</row>
    <row r="172" spans="2:39" s="89" customFormat="1" ht="30">
      <c r="B172" s="46" t="s">
        <v>117</v>
      </c>
      <c r="C172" s="175"/>
      <c r="D172" s="156"/>
      <c r="E172" s="175"/>
      <c r="F172" s="175"/>
      <c r="G172" s="316"/>
      <c r="H172" s="316"/>
      <c r="I172" s="175"/>
      <c r="J172" s="175"/>
      <c r="K172" s="175"/>
      <c r="L172" s="175"/>
      <c r="M172" s="175"/>
      <c r="N172" s="175"/>
      <c r="O172" s="23"/>
      <c r="P172" s="23"/>
      <c r="Q172" s="23"/>
      <c r="R172" s="23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</row>
    <row r="173" spans="2:23" s="89" customFormat="1" ht="15">
      <c r="B173" s="98" t="s">
        <v>6</v>
      </c>
      <c r="C173" s="180">
        <f>C142+C143</f>
        <v>75.80831311815756</v>
      </c>
      <c r="D173" s="180">
        <f>D142+D143</f>
        <v>74.71848337627523</v>
      </c>
      <c r="E173" s="180">
        <f>E142+E143</f>
        <v>73.40130661134182</v>
      </c>
      <c r="F173" s="98"/>
      <c r="G173" s="317">
        <v>86.7576078540472</v>
      </c>
      <c r="H173" s="317">
        <v>82.52039971514068</v>
      </c>
      <c r="I173" s="105"/>
      <c r="J173" s="178"/>
      <c r="K173" s="178"/>
      <c r="L173" s="178"/>
      <c r="M173" s="178"/>
      <c r="N173" s="178"/>
      <c r="O173" s="25"/>
      <c r="P173" s="25"/>
      <c r="Q173" s="25"/>
      <c r="R173" s="25"/>
      <c r="S173" s="25"/>
      <c r="T173" s="25"/>
      <c r="U173" s="25"/>
      <c r="V173" s="25"/>
      <c r="W173" s="25"/>
    </row>
    <row r="174" spans="2:23" s="89" customFormat="1" ht="15">
      <c r="B174" s="98" t="s">
        <v>2</v>
      </c>
      <c r="C174" s="92">
        <f>C148+C149</f>
        <v>72.12617056540915</v>
      </c>
      <c r="D174" s="92">
        <f>D148+D149</f>
        <v>70.49733325956558</v>
      </c>
      <c r="E174" s="92">
        <f>E148+E149</f>
        <v>69.43594881521192</v>
      </c>
      <c r="F174" s="98"/>
      <c r="G174" s="317">
        <v>80.13505551428764</v>
      </c>
      <c r="H174" s="317">
        <v>79.03820945233099</v>
      </c>
      <c r="I174" s="192"/>
      <c r="J174" s="192"/>
      <c r="K174" s="192"/>
      <c r="L174" s="192"/>
      <c r="M174" s="192"/>
      <c r="N174" s="192"/>
      <c r="O174" s="25"/>
      <c r="P174" s="25"/>
      <c r="Q174" s="25"/>
      <c r="R174" s="25"/>
      <c r="S174" s="25"/>
      <c r="T174" s="25"/>
      <c r="U174" s="25"/>
      <c r="V174" s="25"/>
      <c r="W174" s="25"/>
    </row>
    <row r="175" spans="2:23" s="89" customFormat="1" ht="15">
      <c r="B175" s="98" t="s">
        <v>3</v>
      </c>
      <c r="C175" s="92">
        <f>C154+C155</f>
        <v>79.55315231810313</v>
      </c>
      <c r="D175" s="92">
        <f>D154+D155</f>
        <v>79.13994801622128</v>
      </c>
      <c r="E175" s="92">
        <f>E154+E155</f>
        <v>77.4210996999819</v>
      </c>
      <c r="F175" s="98"/>
      <c r="G175" s="317">
        <v>93.07416910780877</v>
      </c>
      <c r="H175" s="317">
        <v>85.85373236297637</v>
      </c>
      <c r="I175" s="178"/>
      <c r="J175" s="178"/>
      <c r="K175" s="178"/>
      <c r="L175" s="178"/>
      <c r="M175" s="178"/>
      <c r="N175" s="178"/>
      <c r="O175" s="25"/>
      <c r="P175" s="25"/>
      <c r="Q175" s="25"/>
      <c r="R175" s="25"/>
      <c r="S175" s="25"/>
      <c r="T175" s="25"/>
      <c r="U175" s="25"/>
      <c r="V175" s="25"/>
      <c r="W175" s="25"/>
    </row>
    <row r="176" spans="1:45" ht="15">
      <c r="A176" s="18"/>
      <c r="B176" s="98" t="s">
        <v>115</v>
      </c>
      <c r="C176" s="92">
        <f>C160+C161</f>
        <v>61.64158217844961</v>
      </c>
      <c r="D176" s="92">
        <f>D160+D161</f>
        <v>54.52224349219431</v>
      </c>
      <c r="E176" s="92">
        <f>E160+E161</f>
        <v>56.237352985959106</v>
      </c>
      <c r="F176" s="98"/>
      <c r="G176" s="317">
        <v>56.46373707728511</v>
      </c>
      <c r="H176" s="317">
        <v>47.75217889580861</v>
      </c>
      <c r="I176" s="192"/>
      <c r="J176" s="192"/>
      <c r="K176" s="192"/>
      <c r="L176" s="192"/>
      <c r="M176" s="192"/>
      <c r="N176" s="192"/>
      <c r="O176" s="25"/>
      <c r="P176" s="25"/>
      <c r="Q176" s="25"/>
      <c r="R176" s="25"/>
      <c r="S176" s="25"/>
      <c r="T176" s="25"/>
      <c r="U176" s="25"/>
      <c r="V176" s="25"/>
      <c r="W176" s="25"/>
      <c r="AQ176" s="89"/>
      <c r="AR176" s="89"/>
      <c r="AS176" s="89"/>
    </row>
    <row r="177" spans="2:23" s="89" customFormat="1" ht="15">
      <c r="B177" s="98" t="s">
        <v>116</v>
      </c>
      <c r="C177" s="92">
        <f>C166+C167</f>
        <v>78.3305825172206</v>
      </c>
      <c r="D177" s="92">
        <f>D166+D167</f>
        <v>79.21479730841712</v>
      </c>
      <c r="E177" s="92">
        <f>E166+E167</f>
        <v>77.23867126271648</v>
      </c>
      <c r="F177" s="98"/>
      <c r="G177" s="317">
        <v>92.4619896899928</v>
      </c>
      <c r="H177" s="317">
        <v>90.1111907149511</v>
      </c>
      <c r="I177" s="178"/>
      <c r="J177" s="178"/>
      <c r="K177" s="178"/>
      <c r="L177" s="178"/>
      <c r="M177" s="178"/>
      <c r="N177" s="178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3:45" ht="15">
      <c r="C178" s="99"/>
      <c r="D178" s="144"/>
      <c r="E178" s="99"/>
      <c r="F178" s="88"/>
      <c r="G178" s="321"/>
      <c r="H178" s="321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AQ178" s="89"/>
      <c r="AR178" s="89"/>
      <c r="AS178" s="89"/>
    </row>
    <row r="179" spans="1:45" ht="15">
      <c r="A179" s="6" t="s">
        <v>21</v>
      </c>
      <c r="B179" s="7" t="s">
        <v>135</v>
      </c>
      <c r="C179" s="195"/>
      <c r="D179" s="200"/>
      <c r="E179" s="195"/>
      <c r="F179" s="195"/>
      <c r="G179" s="324"/>
      <c r="H179" s="324"/>
      <c r="I179" s="154"/>
      <c r="J179" s="154"/>
      <c r="K179" s="154"/>
      <c r="L179" s="154"/>
      <c r="M179" s="154"/>
      <c r="N179" s="154"/>
      <c r="O179" s="21"/>
      <c r="P179" s="21"/>
      <c r="Q179" s="21"/>
      <c r="R179" s="21"/>
      <c r="S179" s="21"/>
      <c r="T179" s="21"/>
      <c r="U179" s="21"/>
      <c r="V179" s="21"/>
      <c r="W179" s="21"/>
      <c r="AQ179" s="89"/>
      <c r="AR179" s="89"/>
      <c r="AS179" s="89"/>
    </row>
    <row r="180" spans="1:45" ht="30">
      <c r="A180" s="18"/>
      <c r="B180" s="46" t="s">
        <v>192</v>
      </c>
      <c r="C180" s="88"/>
      <c r="D180" s="144"/>
      <c r="E180" s="88"/>
      <c r="F180" s="88"/>
      <c r="G180" s="319"/>
      <c r="H180" s="319"/>
      <c r="I180" s="89"/>
      <c r="J180" s="89"/>
      <c r="K180" s="89"/>
      <c r="L180" s="89"/>
      <c r="M180" s="89"/>
      <c r="N180" s="89"/>
      <c r="AQ180" s="89"/>
      <c r="AR180" s="89"/>
      <c r="AS180" s="89"/>
    </row>
    <row r="181" spans="1:55" ht="30">
      <c r="A181" s="18"/>
      <c r="B181" s="46" t="s">
        <v>117</v>
      </c>
      <c r="C181" s="163"/>
      <c r="D181" s="172"/>
      <c r="E181" s="163"/>
      <c r="F181" s="163"/>
      <c r="G181" s="325"/>
      <c r="H181" s="325"/>
      <c r="I181" s="310"/>
      <c r="J181" s="308">
        <v>2004</v>
      </c>
      <c r="K181" s="308">
        <v>2007</v>
      </c>
      <c r="L181" s="308">
        <v>2009</v>
      </c>
      <c r="M181" s="308">
        <v>1998</v>
      </c>
      <c r="N181" s="308">
        <v>2008</v>
      </c>
      <c r="O181" s="31"/>
      <c r="P181" s="31"/>
      <c r="Q181" s="31"/>
      <c r="R181" s="31"/>
      <c r="S181" s="36"/>
      <c r="T181" s="36"/>
      <c r="U181" s="36"/>
      <c r="V181" s="36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2:45" ht="15">
      <c r="B182" s="14" t="s">
        <v>6</v>
      </c>
      <c r="C182" s="180">
        <f>C187/C192*100</f>
        <v>44.00017303098839</v>
      </c>
      <c r="D182" s="180">
        <f>D187/D192*100</f>
        <v>49.24269196933987</v>
      </c>
      <c r="E182" s="180">
        <f>E187/E192*100</f>
        <v>46.61016094974917</v>
      </c>
      <c r="F182" s="98"/>
      <c r="G182" s="317">
        <v>50.48519416595955</v>
      </c>
      <c r="H182" s="317">
        <v>56.2639921384316</v>
      </c>
      <c r="I182" s="311" t="s">
        <v>6</v>
      </c>
      <c r="J182" s="309">
        <f>SUM(100-C182)</f>
        <v>55.99982696901161</v>
      </c>
      <c r="K182" s="309">
        <f aca="true" t="shared" si="5" ref="K182:L186">SUM(100-D182)</f>
        <v>50.75730803066013</v>
      </c>
      <c r="L182" s="309">
        <f t="shared" si="5"/>
        <v>53.38983905025083</v>
      </c>
      <c r="M182" s="309">
        <f aca="true" t="shared" si="6" ref="M182:N186">SUM(100-G182)</f>
        <v>49.51480583404045</v>
      </c>
      <c r="N182" s="309">
        <f t="shared" si="6"/>
        <v>43.7360078615684</v>
      </c>
      <c r="O182" s="94"/>
      <c r="P182" s="94"/>
      <c r="Q182" s="94"/>
      <c r="R182" s="94"/>
      <c r="S182" s="94"/>
      <c r="T182" s="94"/>
      <c r="U182" s="94"/>
      <c r="V182" s="94"/>
      <c r="W182" s="94"/>
      <c r="AQ182" s="89"/>
      <c r="AR182" s="89"/>
      <c r="AS182" s="89"/>
    </row>
    <row r="183" spans="2:23" s="89" customFormat="1" ht="15">
      <c r="B183" s="56" t="s">
        <v>2</v>
      </c>
      <c r="C183" s="92">
        <f aca="true" t="shared" si="7" ref="C183:E186">C188/C193*100</f>
        <v>54.14964527665846</v>
      </c>
      <c r="D183" s="92">
        <f t="shared" si="7"/>
        <v>57.53087360797776</v>
      </c>
      <c r="E183" s="92">
        <f t="shared" si="7"/>
        <v>55.80673372537846</v>
      </c>
      <c r="F183" s="98"/>
      <c r="G183" s="317">
        <v>61.0168442473227</v>
      </c>
      <c r="H183" s="317">
        <v>61.208697018059965</v>
      </c>
      <c r="I183" s="312" t="s">
        <v>2</v>
      </c>
      <c r="J183" s="309">
        <f>SUM(100-C183)</f>
        <v>45.85035472334154</v>
      </c>
      <c r="K183" s="309">
        <f t="shared" si="5"/>
        <v>42.46912639202224</v>
      </c>
      <c r="L183" s="309">
        <f t="shared" si="5"/>
        <v>44.19326627462154</v>
      </c>
      <c r="M183" s="309">
        <f t="shared" si="6"/>
        <v>38.9831557526773</v>
      </c>
      <c r="N183" s="309">
        <f t="shared" si="6"/>
        <v>38.791302981940035</v>
      </c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2:23" s="89" customFormat="1" ht="15">
      <c r="B184" s="56" t="s">
        <v>3</v>
      </c>
      <c r="C184" s="92">
        <f t="shared" si="7"/>
        <v>33.83390606823334</v>
      </c>
      <c r="D184" s="92">
        <f t="shared" si="7"/>
        <v>39.955468668177396</v>
      </c>
      <c r="E184" s="92">
        <f t="shared" si="7"/>
        <v>37.26021227930523</v>
      </c>
      <c r="F184" s="98"/>
      <c r="G184" s="317">
        <v>33.61520920638682</v>
      </c>
      <c r="H184" s="317">
        <v>50.4333787997105</v>
      </c>
      <c r="I184" s="312" t="s">
        <v>3</v>
      </c>
      <c r="J184" s="309">
        <f>SUM(100-C184)</f>
        <v>66.16609393176665</v>
      </c>
      <c r="K184" s="309">
        <f t="shared" si="5"/>
        <v>60.044531331822604</v>
      </c>
      <c r="L184" s="309">
        <f t="shared" si="5"/>
        <v>62.73978772069477</v>
      </c>
      <c r="M184" s="309">
        <f t="shared" si="6"/>
        <v>66.38479079361318</v>
      </c>
      <c r="N184" s="309">
        <f t="shared" si="6"/>
        <v>49.5666212002895</v>
      </c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2:23" s="89" customFormat="1" ht="15">
      <c r="B185" s="56" t="s">
        <v>115</v>
      </c>
      <c r="C185" s="92">
        <f t="shared" si="7"/>
        <v>47.49305193453113</v>
      </c>
      <c r="D185" s="92">
        <f t="shared" si="7"/>
        <v>50.744655297586284</v>
      </c>
      <c r="E185" s="92">
        <f t="shared" si="7"/>
        <v>48.04134070977196</v>
      </c>
      <c r="F185" s="98"/>
      <c r="G185" s="317">
        <v>51.48304908017424</v>
      </c>
      <c r="H185" s="317">
        <v>58.94585794860171</v>
      </c>
      <c r="I185" s="312" t="s">
        <v>115</v>
      </c>
      <c r="J185" s="309">
        <f>SUM(100-C185)</f>
        <v>52.50694806546887</v>
      </c>
      <c r="K185" s="309">
        <f t="shared" si="5"/>
        <v>49.255344702413716</v>
      </c>
      <c r="L185" s="309">
        <f t="shared" si="5"/>
        <v>51.95865929022804</v>
      </c>
      <c r="M185" s="309">
        <f t="shared" si="6"/>
        <v>48.51695091982576</v>
      </c>
      <c r="N185" s="309">
        <f t="shared" si="6"/>
        <v>41.05414205139829</v>
      </c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2:23" s="89" customFormat="1" ht="15">
      <c r="B186" s="56" t="s">
        <v>116</v>
      </c>
      <c r="C186" s="92">
        <f t="shared" si="7"/>
        <v>42.734804345530684</v>
      </c>
      <c r="D186" s="92">
        <f t="shared" si="7"/>
        <v>48.38234119691841</v>
      </c>
      <c r="E186" s="92">
        <f t="shared" si="7"/>
        <v>45.74542263780382</v>
      </c>
      <c r="F186" s="98"/>
      <c r="G186" s="317">
        <v>49.2300977433827</v>
      </c>
      <c r="H186" s="317">
        <v>52.94344213398967</v>
      </c>
      <c r="I186" s="312" t="s">
        <v>116</v>
      </c>
      <c r="J186" s="309">
        <f>SUM(100-C186)</f>
        <v>57.265195654469316</v>
      </c>
      <c r="K186" s="309">
        <f t="shared" si="5"/>
        <v>51.61765880308159</v>
      </c>
      <c r="L186" s="309">
        <f t="shared" si="5"/>
        <v>54.25457736219618</v>
      </c>
      <c r="M186" s="309">
        <f t="shared" si="6"/>
        <v>50.7699022566173</v>
      </c>
      <c r="N186" s="309">
        <f t="shared" si="6"/>
        <v>47.05655786601033</v>
      </c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2:14" ht="15">
      <c r="B187" s="14" t="s">
        <v>205</v>
      </c>
      <c r="C187" s="206">
        <v>1186482.5593955081</v>
      </c>
      <c r="D187" s="206">
        <v>1453097.56507243</v>
      </c>
      <c r="E187" s="206">
        <v>1512122.507316922</v>
      </c>
      <c r="F187" s="117"/>
      <c r="G187" s="326">
        <v>543201</v>
      </c>
      <c r="H187" s="326">
        <v>1072381</v>
      </c>
      <c r="I187" s="89"/>
      <c r="J187" s="89"/>
      <c r="K187" s="89"/>
      <c r="L187" s="89"/>
      <c r="M187" s="89"/>
      <c r="N187" s="89"/>
    </row>
    <row r="188" spans="2:14" ht="15">
      <c r="B188" s="56" t="s">
        <v>2</v>
      </c>
      <c r="C188" s="117">
        <v>730687.1521715029</v>
      </c>
      <c r="D188" s="117">
        <v>897086.8798231602</v>
      </c>
      <c r="E188" s="117">
        <v>912724.5675980146</v>
      </c>
      <c r="F188" s="117"/>
      <c r="G188" s="326">
        <v>404189</v>
      </c>
      <c r="H188" s="326">
        <v>631271</v>
      </c>
      <c r="I188" s="89"/>
      <c r="J188" s="89"/>
      <c r="K188" s="89"/>
      <c r="L188" s="89"/>
      <c r="M188" s="89"/>
      <c r="N188" s="89"/>
    </row>
    <row r="189" spans="2:14" ht="15">
      <c r="B189" s="330" t="s">
        <v>3</v>
      </c>
      <c r="C189" s="331">
        <v>455795.4072239995</v>
      </c>
      <c r="D189" s="331">
        <v>556010.6852492761</v>
      </c>
      <c r="E189" s="331">
        <v>599397.9397188963</v>
      </c>
      <c r="F189" s="331"/>
      <c r="G189" s="332">
        <v>139012</v>
      </c>
      <c r="H189" s="332">
        <v>441110</v>
      </c>
      <c r="I189" s="89"/>
      <c r="J189" s="89"/>
      <c r="K189" s="89"/>
      <c r="L189" s="89"/>
      <c r="M189" s="89"/>
      <c r="N189" s="89"/>
    </row>
    <row r="190" spans="2:14" ht="15">
      <c r="B190" s="56" t="s">
        <v>115</v>
      </c>
      <c r="C190" s="117">
        <v>340570.5567314983</v>
      </c>
      <c r="D190" s="117">
        <v>545357.3941190914</v>
      </c>
      <c r="E190" s="117">
        <v>587015.8235416095</v>
      </c>
      <c r="F190" s="117"/>
      <c r="G190" s="326">
        <v>308593</v>
      </c>
      <c r="H190" s="326">
        <v>621521</v>
      </c>
      <c r="I190" s="89"/>
      <c r="J190" s="89"/>
      <c r="K190" s="89"/>
      <c r="L190" s="89"/>
      <c r="M190" s="89"/>
      <c r="N190" s="89"/>
    </row>
    <row r="191" spans="2:14" ht="15">
      <c r="B191" s="56" t="s">
        <v>116</v>
      </c>
      <c r="C191" s="117">
        <v>845912.0026640021</v>
      </c>
      <c r="D191" s="117">
        <v>907740.1709533476</v>
      </c>
      <c r="E191" s="117">
        <v>925106.6837753094</v>
      </c>
      <c r="F191" s="117"/>
      <c r="G191" s="326">
        <v>234608</v>
      </c>
      <c r="H191" s="326">
        <v>450860</v>
      </c>
      <c r="I191" s="89"/>
      <c r="J191" s="89"/>
      <c r="K191" s="89"/>
      <c r="L191" s="89"/>
      <c r="M191" s="89"/>
      <c r="N191" s="89"/>
    </row>
    <row r="192" spans="2:14" ht="15">
      <c r="B192" s="14" t="s">
        <v>204</v>
      </c>
      <c r="C192" s="206">
        <v>2696540.6671466804</v>
      </c>
      <c r="D192" s="206">
        <v>2950889.780715434</v>
      </c>
      <c r="E192" s="206">
        <v>3244190.7011373653</v>
      </c>
      <c r="F192" s="117"/>
      <c r="G192" s="326">
        <v>1075961</v>
      </c>
      <c r="H192" s="326">
        <v>1905981</v>
      </c>
      <c r="I192" s="89"/>
      <c r="J192" s="89"/>
      <c r="K192" s="89"/>
      <c r="L192" s="89"/>
      <c r="M192" s="89"/>
      <c r="N192" s="89"/>
    </row>
    <row r="193" spans="2:14" ht="15">
      <c r="B193" s="56" t="s">
        <v>2</v>
      </c>
      <c r="C193" s="116">
        <v>1349384.928448405</v>
      </c>
      <c r="D193" s="116">
        <v>1559313.8493533356</v>
      </c>
      <c r="E193" s="186">
        <v>1635509.7434827073</v>
      </c>
      <c r="F193" s="117"/>
      <c r="G193" s="326">
        <v>662422</v>
      </c>
      <c r="H193" s="326">
        <v>1031342</v>
      </c>
      <c r="I193" s="89"/>
      <c r="J193" s="89"/>
      <c r="K193" s="89"/>
      <c r="L193" s="89"/>
      <c r="M193" s="89"/>
      <c r="N193" s="89"/>
    </row>
    <row r="194" spans="2:14" ht="15">
      <c r="B194" s="56" t="s">
        <v>3</v>
      </c>
      <c r="C194" s="186">
        <v>1347155.738698305</v>
      </c>
      <c r="D194" s="186">
        <v>1391575.9313620862</v>
      </c>
      <c r="E194" s="116">
        <v>1608680.9576546862</v>
      </c>
      <c r="F194" s="117"/>
      <c r="G194" s="326">
        <v>413539</v>
      </c>
      <c r="H194" s="326">
        <v>874639</v>
      </c>
      <c r="I194" s="89"/>
      <c r="J194" s="89"/>
      <c r="K194" s="89"/>
      <c r="L194" s="89"/>
      <c r="M194" s="89"/>
      <c r="N194" s="89"/>
    </row>
    <row r="195" spans="2:14" ht="15">
      <c r="B195" s="56" t="s">
        <v>115</v>
      </c>
      <c r="C195" s="116">
        <v>717095.5389453021</v>
      </c>
      <c r="D195" s="116">
        <v>1074709.032746217</v>
      </c>
      <c r="E195" s="186">
        <v>1221897.2552991349</v>
      </c>
      <c r="F195" s="117"/>
      <c r="G195" s="326">
        <v>599407</v>
      </c>
      <c r="H195" s="326">
        <v>1054393</v>
      </c>
      <c r="I195" s="89"/>
      <c r="J195" s="89"/>
      <c r="K195" s="89"/>
      <c r="L195" s="89"/>
      <c r="M195" s="89"/>
      <c r="N195" s="89"/>
    </row>
    <row r="196" spans="2:14" ht="15">
      <c r="B196" s="56" t="s">
        <v>116</v>
      </c>
      <c r="C196" s="186">
        <v>1979445.128201388</v>
      </c>
      <c r="D196" s="186">
        <v>1876180.7479691862</v>
      </c>
      <c r="E196" s="116">
        <v>2022293.4458382404</v>
      </c>
      <c r="F196" s="117"/>
      <c r="G196" s="326">
        <v>476554</v>
      </c>
      <c r="H196" s="326">
        <v>851588</v>
      </c>
      <c r="I196" s="89"/>
      <c r="J196" s="89"/>
      <c r="K196" s="89"/>
      <c r="L196" s="89"/>
      <c r="M196" s="89"/>
      <c r="N196" s="89"/>
    </row>
    <row r="197" spans="3:5" ht="15">
      <c r="C197" s="92"/>
      <c r="D197" s="92"/>
      <c r="E197" s="92"/>
    </row>
  </sheetData>
  <sheetProtection/>
  <mergeCells count="2">
    <mergeCell ref="A4:B4"/>
    <mergeCell ref="A3:B3"/>
  </mergeCells>
  <printOptions/>
  <pageMargins left="0.7" right="0.7" top="0.75" bottom="0.75" header="0.3" footer="0.3"/>
  <pageSetup fitToHeight="5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2"/>
  <sheetViews>
    <sheetView zoomScale="90" zoomScaleNormal="90" zoomScaleSheetLayoutView="85" zoomScalePageLayoutView="0" workbookViewId="0" topLeftCell="A1">
      <pane xSplit="2" ySplit="3" topLeftCell="C16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72" sqref="H72"/>
    </sheetView>
  </sheetViews>
  <sheetFormatPr defaultColWidth="9.140625" defaultRowHeight="15"/>
  <cols>
    <col min="1" max="1" width="9.140625" style="1" customWidth="1"/>
    <col min="2" max="2" width="78.140625" style="1" customWidth="1"/>
    <col min="3" max="5" width="13.7109375" style="2" customWidth="1"/>
    <col min="6" max="8" width="9.140625" style="2" customWidth="1"/>
    <col min="9" max="9" width="11.57421875" style="2" bestFit="1" customWidth="1"/>
    <col min="10" max="11" width="9.140625" style="2" customWidth="1"/>
    <col min="12" max="12" width="57.28125" style="2" customWidth="1"/>
    <col min="13" max="15" width="12.28125" style="2" customWidth="1"/>
    <col min="16" max="27" width="9.140625" style="2" customWidth="1"/>
    <col min="28" max="16384" width="9.140625" style="1" customWidth="1"/>
  </cols>
  <sheetData>
    <row r="1" spans="1:21" ht="18.75">
      <c r="A1" s="15" t="s">
        <v>39</v>
      </c>
      <c r="B1" s="1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6:21" ht="15"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7" s="9" customFormat="1" ht="15">
      <c r="A3" s="366"/>
      <c r="B3" s="366"/>
      <c r="C3" s="65">
        <v>2004</v>
      </c>
      <c r="D3" s="65">
        <v>2007</v>
      </c>
      <c r="E3" s="65">
        <v>2009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0"/>
      <c r="W3" s="60"/>
      <c r="X3" s="60"/>
      <c r="Y3" s="60"/>
      <c r="Z3" s="60"/>
      <c r="AA3" s="60"/>
    </row>
    <row r="4" spans="1:21" ht="15">
      <c r="A4" s="6" t="s">
        <v>40</v>
      </c>
      <c r="B4" s="7" t="s">
        <v>41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5" s="2" customFormat="1" ht="15">
      <c r="B5" s="46" t="s">
        <v>196</v>
      </c>
      <c r="C5" s="37"/>
      <c r="D5" s="37"/>
      <c r="E5" s="24"/>
    </row>
    <row r="6" spans="2:5" s="2" customFormat="1" ht="30">
      <c r="B6" s="329" t="s">
        <v>136</v>
      </c>
      <c r="C6" s="37"/>
      <c r="D6" s="37"/>
      <c r="E6" s="24"/>
    </row>
    <row r="7" spans="2:21" s="2" customFormat="1" ht="15">
      <c r="B7" s="14" t="s">
        <v>6</v>
      </c>
      <c r="C7" s="110">
        <v>31.7</v>
      </c>
      <c r="D7" s="110" t="s">
        <v>171</v>
      </c>
      <c r="E7" s="110" t="s">
        <v>1</v>
      </c>
      <c r="F7" s="111" t="s">
        <v>255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2:21" s="2" customFormat="1" ht="15">
      <c r="B8" s="14" t="s">
        <v>2</v>
      </c>
      <c r="C8" s="110">
        <v>31.7</v>
      </c>
      <c r="D8" s="110" t="s">
        <v>171</v>
      </c>
      <c r="E8" s="110" t="s">
        <v>1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2:21" s="2" customFormat="1" ht="15">
      <c r="B9" s="14" t="s">
        <v>3</v>
      </c>
      <c r="C9" s="110">
        <v>31.7</v>
      </c>
      <c r="D9" s="110" t="s">
        <v>171</v>
      </c>
      <c r="E9" s="110" t="s">
        <v>1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2:21" s="2" customFormat="1" ht="15">
      <c r="B10" s="14" t="s">
        <v>115</v>
      </c>
      <c r="C10" s="110">
        <v>16</v>
      </c>
      <c r="D10" s="110" t="s">
        <v>171</v>
      </c>
      <c r="E10" s="110" t="s">
        <v>1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2:21" s="2" customFormat="1" ht="15">
      <c r="B11" s="14" t="s">
        <v>116</v>
      </c>
      <c r="C11" s="110">
        <v>34.5</v>
      </c>
      <c r="D11" s="110" t="s">
        <v>171</v>
      </c>
      <c r="E11" s="110" t="s">
        <v>1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2:5" s="2" customFormat="1" ht="15">
      <c r="B12" s="49"/>
      <c r="C12" s="39"/>
      <c r="D12" s="39"/>
      <c r="E12" s="40"/>
    </row>
    <row r="13" spans="1:5" s="2" customFormat="1" ht="15">
      <c r="A13" s="6" t="s">
        <v>42</v>
      </c>
      <c r="B13" s="50" t="s">
        <v>51</v>
      </c>
      <c r="C13" s="41"/>
      <c r="D13" s="41"/>
      <c r="E13" s="40"/>
    </row>
    <row r="14" spans="2:5" s="2" customFormat="1" ht="15">
      <c r="B14" s="46" t="s">
        <v>196</v>
      </c>
      <c r="C14" s="37"/>
      <c r="D14" s="37"/>
      <c r="E14" s="24"/>
    </row>
    <row r="15" spans="2:5" s="2" customFormat="1" ht="30">
      <c r="B15" s="51" t="s">
        <v>197</v>
      </c>
      <c r="C15" s="39"/>
      <c r="D15" s="39"/>
      <c r="E15" s="40"/>
    </row>
    <row r="16" spans="2:8" s="2" customFormat="1" ht="15">
      <c r="B16" s="14" t="s">
        <v>6</v>
      </c>
      <c r="C16" s="21">
        <v>31.969290127202292</v>
      </c>
      <c r="D16" s="21">
        <v>31.421249951641848</v>
      </c>
      <c r="E16" s="21">
        <v>31.292059727001817</v>
      </c>
      <c r="F16" s="105"/>
      <c r="G16" s="32"/>
      <c r="H16" s="73"/>
    </row>
    <row r="17" spans="1:8" ht="15">
      <c r="A17" s="2"/>
      <c r="B17" s="14" t="s">
        <v>2</v>
      </c>
      <c r="C17" s="21">
        <v>29.869621946428506</v>
      </c>
      <c r="D17" s="21">
        <v>27.35199608837114</v>
      </c>
      <c r="E17" s="21">
        <v>28.567726488960435</v>
      </c>
      <c r="G17" s="32"/>
      <c r="H17" s="73"/>
    </row>
    <row r="18" spans="1:8" ht="15">
      <c r="A18" s="2"/>
      <c r="B18" s="14" t="s">
        <v>3</v>
      </c>
      <c r="C18" s="21">
        <v>35.065561391883826</v>
      </c>
      <c r="D18" s="21">
        <v>37.17128860329584</v>
      </c>
      <c r="E18" s="21">
        <v>35.05318874586754</v>
      </c>
      <c r="G18" s="32"/>
      <c r="H18" s="73"/>
    </row>
    <row r="19" spans="1:8" ht="15">
      <c r="A19" s="2"/>
      <c r="B19" s="14" t="s">
        <v>115</v>
      </c>
      <c r="C19" s="21">
        <v>18.785486682280197</v>
      </c>
      <c r="D19" s="21">
        <v>23.385000661970185</v>
      </c>
      <c r="E19" s="21">
        <v>14.490352158194836</v>
      </c>
      <c r="G19" s="32"/>
      <c r="H19" s="73"/>
    </row>
    <row r="20" spans="1:8" ht="15">
      <c r="A20" s="2"/>
      <c r="B20" s="14" t="s">
        <v>116</v>
      </c>
      <c r="C20" s="21">
        <v>36.05657252886505</v>
      </c>
      <c r="D20" s="21">
        <v>35.09518708080925</v>
      </c>
      <c r="E20" s="21">
        <v>37.851442191375384</v>
      </c>
      <c r="G20" s="32"/>
      <c r="H20" s="73"/>
    </row>
    <row r="21" spans="1:8" ht="15">
      <c r="A21" s="2"/>
      <c r="B21" s="14"/>
      <c r="C21" s="21"/>
      <c r="D21" s="21"/>
      <c r="E21" s="21"/>
      <c r="G21" s="32"/>
      <c r="H21" s="73"/>
    </row>
    <row r="22" spans="1:5" ht="30">
      <c r="A22" s="2"/>
      <c r="B22" s="51" t="s">
        <v>198</v>
      </c>
      <c r="C22" s="39"/>
      <c r="D22" s="39"/>
      <c r="E22" s="40"/>
    </row>
    <row r="23" spans="1:8" ht="15">
      <c r="A23" s="2"/>
      <c r="B23" s="14" t="s">
        <v>6</v>
      </c>
      <c r="C23" s="21">
        <v>30.448059186707017</v>
      </c>
      <c r="D23" s="21">
        <v>27.82289318461995</v>
      </c>
      <c r="E23" s="21">
        <v>27.762099904324984</v>
      </c>
      <c r="F23" s="105"/>
      <c r="G23" s="32"/>
      <c r="H23" s="73"/>
    </row>
    <row r="24" spans="1:8" ht="15">
      <c r="A24" s="2"/>
      <c r="B24" s="14" t="s">
        <v>2</v>
      </c>
      <c r="C24" s="21">
        <v>28.565758474772103</v>
      </c>
      <c r="D24" s="21">
        <v>25.93470687024358</v>
      </c>
      <c r="E24" s="21">
        <v>25.396984780707978</v>
      </c>
      <c r="G24" s="32"/>
      <c r="H24" s="73"/>
    </row>
    <row r="25" spans="1:8" ht="15">
      <c r="A25" s="2"/>
      <c r="B25" s="14" t="s">
        <v>3</v>
      </c>
      <c r="C25" s="21">
        <v>33.19717534581782</v>
      </c>
      <c r="D25" s="21">
        <v>30.637077202927177</v>
      </c>
      <c r="E25" s="21">
        <v>31.017624142640415</v>
      </c>
      <c r="G25" s="32"/>
      <c r="H25" s="73"/>
    </row>
    <row r="26" spans="1:8" ht="15">
      <c r="A26" s="2"/>
      <c r="B26" s="14" t="s">
        <v>115</v>
      </c>
      <c r="C26" s="21">
        <v>19.578970981418422</v>
      </c>
      <c r="D26" s="21">
        <v>22.43927092575481</v>
      </c>
      <c r="E26" s="21">
        <v>13.326188029544193</v>
      </c>
      <c r="G26" s="32"/>
      <c r="H26" s="73"/>
    </row>
    <row r="27" spans="1:8" ht="15">
      <c r="A27" s="2"/>
      <c r="B27" s="14" t="s">
        <v>116</v>
      </c>
      <c r="C27" s="21">
        <v>34.01173506387229</v>
      </c>
      <c r="D27" s="21">
        <v>30.44744770660343</v>
      </c>
      <c r="E27" s="21">
        <v>34.00570494106276</v>
      </c>
      <c r="G27" s="32"/>
      <c r="H27" s="73"/>
    </row>
    <row r="28" spans="1:5" ht="15">
      <c r="A28" s="18"/>
      <c r="B28" s="14"/>
      <c r="C28" s="36"/>
      <c r="D28" s="36"/>
      <c r="E28" s="36"/>
    </row>
    <row r="29" spans="1:5" ht="15">
      <c r="A29" s="6" t="s">
        <v>43</v>
      </c>
      <c r="B29" s="7" t="s">
        <v>172</v>
      </c>
      <c r="C29" s="25"/>
      <c r="D29" s="25"/>
      <c r="E29" s="25"/>
    </row>
    <row r="30" spans="1:2" ht="15">
      <c r="A30" s="18"/>
      <c r="B30" s="46" t="s">
        <v>196</v>
      </c>
    </row>
    <row r="31" spans="1:9" ht="30">
      <c r="A31" s="2"/>
      <c r="B31" s="51" t="s">
        <v>197</v>
      </c>
      <c r="C31" s="35"/>
      <c r="D31" s="35"/>
      <c r="E31" s="35"/>
      <c r="F31" s="297" t="s">
        <v>389</v>
      </c>
      <c r="G31" s="297"/>
      <c r="I31" s="296" t="s">
        <v>390</v>
      </c>
    </row>
    <row r="32" spans="1:6" ht="15">
      <c r="A32" s="2"/>
      <c r="B32" s="14" t="s">
        <v>6</v>
      </c>
      <c r="C32" s="207">
        <v>178793.0242615586</v>
      </c>
      <c r="D32" s="207">
        <v>290370.7282108489</v>
      </c>
      <c r="E32" s="207">
        <v>314665.003946422</v>
      </c>
      <c r="F32" s="298">
        <f>(E32-C32)/(C32)*100</f>
        <v>75.99400493729249</v>
      </c>
    </row>
    <row r="33" spans="1:6" ht="15">
      <c r="A33" s="2"/>
      <c r="B33" s="56" t="s">
        <v>137</v>
      </c>
      <c r="C33" s="118">
        <v>247958.25963674535</v>
      </c>
      <c r="D33" s="118">
        <v>260246.06296813063</v>
      </c>
      <c r="E33" s="118">
        <v>313585.2082129341</v>
      </c>
      <c r="F33" s="298">
        <f aca="true" t="shared" si="0" ref="F33:F96">(E33-C33)/(C33)*100</f>
        <v>26.46693385908221</v>
      </c>
    </row>
    <row r="34" spans="1:6" ht="15">
      <c r="A34" s="2"/>
      <c r="B34" s="56" t="s">
        <v>138</v>
      </c>
      <c r="C34" s="118">
        <v>258232.43548827895</v>
      </c>
      <c r="D34" s="118">
        <v>578612.0371102184</v>
      </c>
      <c r="E34" s="118">
        <v>493488.902503381</v>
      </c>
      <c r="F34" s="298">
        <f t="shared" si="0"/>
        <v>91.10260164268956</v>
      </c>
    </row>
    <row r="35" spans="1:6" ht="15">
      <c r="A35" s="2"/>
      <c r="B35" s="56" t="s">
        <v>139</v>
      </c>
      <c r="C35" s="118">
        <v>331752.330554613</v>
      </c>
      <c r="D35" s="118">
        <v>348615.7789863345</v>
      </c>
      <c r="E35" s="118">
        <v>693826.24783711</v>
      </c>
      <c r="F35" s="333">
        <f t="shared" si="0"/>
        <v>109.13982629065279</v>
      </c>
    </row>
    <row r="36" spans="1:6" ht="15">
      <c r="A36" s="2"/>
      <c r="B36" s="56" t="s">
        <v>140</v>
      </c>
      <c r="C36" s="118">
        <v>383397.9931300885</v>
      </c>
      <c r="D36" s="118">
        <v>562441.1662189558</v>
      </c>
      <c r="E36" s="118">
        <v>592578.5881267277</v>
      </c>
      <c r="F36" s="333">
        <f t="shared" si="0"/>
        <v>54.559647871099685</v>
      </c>
    </row>
    <row r="37" spans="1:6" ht="15">
      <c r="A37" s="2"/>
      <c r="B37" s="56" t="s">
        <v>141</v>
      </c>
      <c r="C37" s="118">
        <v>178989.65833657925</v>
      </c>
      <c r="D37" s="118">
        <v>361154.843444233</v>
      </c>
      <c r="E37" s="118">
        <v>328098.7577443368</v>
      </c>
      <c r="F37" s="333">
        <f t="shared" si="0"/>
        <v>83.30598582816829</v>
      </c>
    </row>
    <row r="38" spans="1:6" ht="15">
      <c r="A38" s="2"/>
      <c r="B38" s="56" t="s">
        <v>142</v>
      </c>
      <c r="C38" s="118">
        <v>82751.16924612445</v>
      </c>
      <c r="D38" s="118">
        <v>105183.42363785965</v>
      </c>
      <c r="E38" s="118">
        <v>221176.06469684016</v>
      </c>
      <c r="F38" s="333">
        <f t="shared" si="0"/>
        <v>167.27847680194398</v>
      </c>
    </row>
    <row r="39" spans="1:6" ht="15">
      <c r="A39" s="2"/>
      <c r="B39" s="56" t="s">
        <v>143</v>
      </c>
      <c r="C39" s="118">
        <v>195633.00468158754</v>
      </c>
      <c r="D39" s="118">
        <v>266098.0549300363</v>
      </c>
      <c r="E39" s="118">
        <v>325940.49510102964</v>
      </c>
      <c r="F39" s="333">
        <f t="shared" si="0"/>
        <v>66.60813221753185</v>
      </c>
    </row>
    <row r="40" spans="1:6" ht="15">
      <c r="A40" s="2"/>
      <c r="B40" s="56" t="s">
        <v>144</v>
      </c>
      <c r="C40" s="118">
        <v>239187.96536964562</v>
      </c>
      <c r="D40" s="118">
        <v>279188.80783446174</v>
      </c>
      <c r="E40" s="118">
        <v>436542.0934910737</v>
      </c>
      <c r="F40" s="333">
        <f t="shared" si="0"/>
        <v>82.51005765128411</v>
      </c>
    </row>
    <row r="41" spans="1:6" ht="15">
      <c r="A41" s="2"/>
      <c r="B41" s="56" t="s">
        <v>145</v>
      </c>
      <c r="C41" s="118">
        <v>157931.54696142723</v>
      </c>
      <c r="D41" s="118">
        <v>170263.60572141287</v>
      </c>
      <c r="E41" s="118">
        <v>233954.90398895834</v>
      </c>
      <c r="F41" s="333">
        <f t="shared" si="0"/>
        <v>48.13690392464708</v>
      </c>
    </row>
    <row r="42" spans="1:10" ht="15">
      <c r="A42" s="2"/>
      <c r="B42" s="56" t="s">
        <v>146</v>
      </c>
      <c r="C42" s="118">
        <v>157778.90294979324</v>
      </c>
      <c r="D42" s="118">
        <v>205860.33134806878</v>
      </c>
      <c r="E42" s="118">
        <v>432090.46114507783</v>
      </c>
      <c r="F42" s="333">
        <f t="shared" si="0"/>
        <v>173.85819844531</v>
      </c>
      <c r="I42" s="297"/>
      <c r="J42" s="297">
        <v>2009</v>
      </c>
    </row>
    <row r="43" spans="1:10" ht="15">
      <c r="A43" s="2"/>
      <c r="B43" s="14" t="s">
        <v>2</v>
      </c>
      <c r="C43" s="299">
        <v>187575.98875099045</v>
      </c>
      <c r="D43" s="299">
        <v>333915.74930455483</v>
      </c>
      <c r="E43" s="299">
        <v>355560.0937812573</v>
      </c>
      <c r="F43" s="300">
        <f t="shared" si="0"/>
        <v>89.55522833643059</v>
      </c>
      <c r="I43" s="83"/>
      <c r="J43" s="83">
        <f aca="true" t="shared" si="1" ref="J43:J51">(E43-E54)/(E54)*100</f>
        <v>37.70375978848817</v>
      </c>
    </row>
    <row r="44" spans="1:10" ht="15">
      <c r="A44" s="2"/>
      <c r="B44" s="56" t="s">
        <v>137</v>
      </c>
      <c r="C44" s="334">
        <v>230408.1600203543</v>
      </c>
      <c r="D44" s="334">
        <v>268185.28518887423</v>
      </c>
      <c r="E44" s="334">
        <v>329980.35086563526</v>
      </c>
      <c r="F44" s="333">
        <f t="shared" si="0"/>
        <v>43.215566165922574</v>
      </c>
      <c r="I44" s="83"/>
      <c r="J44" s="83">
        <f t="shared" si="1"/>
        <v>41.07154311699731</v>
      </c>
    </row>
    <row r="45" spans="1:10" ht="15">
      <c r="A45" s="2"/>
      <c r="B45" s="56" t="s">
        <v>138</v>
      </c>
      <c r="C45" s="334">
        <v>259012.6980607608</v>
      </c>
      <c r="D45" s="334">
        <v>721992.5776511278</v>
      </c>
      <c r="E45" s="334">
        <v>553589.1574082267</v>
      </c>
      <c r="F45" s="333">
        <f t="shared" si="0"/>
        <v>113.7305087947319</v>
      </c>
      <c r="I45" s="83"/>
      <c r="J45" s="83">
        <f t="shared" si="1"/>
        <v>36.13097754471581</v>
      </c>
    </row>
    <row r="46" spans="1:10" ht="15">
      <c r="A46" s="2"/>
      <c r="B46" s="56" t="s">
        <v>139</v>
      </c>
      <c r="C46" s="334">
        <v>369745.4223097776</v>
      </c>
      <c r="D46" s="334">
        <v>328602.84441504325</v>
      </c>
      <c r="E46" s="334">
        <v>767717.9154613655</v>
      </c>
      <c r="F46" s="333">
        <f t="shared" si="0"/>
        <v>107.63419075359405</v>
      </c>
      <c r="I46" s="83"/>
      <c r="J46" s="83">
        <f t="shared" si="1"/>
        <v>56.35246743662966</v>
      </c>
    </row>
    <row r="47" spans="1:10" ht="15">
      <c r="A47" s="2"/>
      <c r="B47" s="56" t="s">
        <v>140</v>
      </c>
      <c r="C47" s="334">
        <v>419565.45779312355</v>
      </c>
      <c r="D47" s="334">
        <v>616387.1834085075</v>
      </c>
      <c r="E47" s="334">
        <v>610701.7054781142</v>
      </c>
      <c r="F47" s="333">
        <f t="shared" si="0"/>
        <v>45.55576350120671</v>
      </c>
      <c r="I47" s="83"/>
      <c r="J47" s="83">
        <f t="shared" si="1"/>
        <v>8.886256939246543</v>
      </c>
    </row>
    <row r="48" spans="1:10" ht="15">
      <c r="A48" s="2"/>
      <c r="B48" s="56" t="s">
        <v>141</v>
      </c>
      <c r="C48" s="334">
        <v>191694.25490157583</v>
      </c>
      <c r="D48" s="334">
        <v>508324.9985368398</v>
      </c>
      <c r="E48" s="334">
        <v>356925.0754482031</v>
      </c>
      <c r="F48" s="333">
        <f t="shared" si="0"/>
        <v>86.19497784712638</v>
      </c>
      <c r="I48" s="83"/>
      <c r="J48" s="83">
        <f t="shared" si="1"/>
        <v>26.293405713063557</v>
      </c>
    </row>
    <row r="49" spans="2:10" s="2" customFormat="1" ht="15">
      <c r="B49" s="56" t="s">
        <v>142</v>
      </c>
      <c r="C49" s="334">
        <v>98727.01923922746</v>
      </c>
      <c r="D49" s="334">
        <v>139331.078788504</v>
      </c>
      <c r="E49" s="334">
        <v>226052.46576314355</v>
      </c>
      <c r="F49" s="333">
        <f t="shared" si="0"/>
        <v>128.96717383454188</v>
      </c>
      <c r="I49" s="83"/>
      <c r="J49" s="83">
        <f t="shared" si="1"/>
        <v>6.021448933824072</v>
      </c>
    </row>
    <row r="50" spans="2:10" s="2" customFormat="1" ht="15">
      <c r="B50" s="56" t="s">
        <v>143</v>
      </c>
      <c r="C50" s="118">
        <v>227641.04377679885</v>
      </c>
      <c r="D50" s="118">
        <v>284951.1474418161</v>
      </c>
      <c r="E50" s="118">
        <v>384987.4239656139</v>
      </c>
      <c r="F50" s="298">
        <f t="shared" si="0"/>
        <v>69.12039128721116</v>
      </c>
      <c r="I50" s="83"/>
      <c r="J50" s="83">
        <f t="shared" si="1"/>
        <v>34.93399683484336</v>
      </c>
    </row>
    <row r="51" spans="2:10" s="2" customFormat="1" ht="15">
      <c r="B51" s="56" t="s">
        <v>144</v>
      </c>
      <c r="C51" s="118">
        <v>245103.15283541527</v>
      </c>
      <c r="D51" s="118">
        <v>328752.2707031023</v>
      </c>
      <c r="E51" s="303">
        <v>458427.18707554264</v>
      </c>
      <c r="F51" s="298">
        <f t="shared" si="0"/>
        <v>87.0343901220123</v>
      </c>
      <c r="I51" s="83"/>
      <c r="J51" s="305">
        <f t="shared" si="1"/>
        <v>72.14537265117484</v>
      </c>
    </row>
    <row r="52" spans="2:10" s="2" customFormat="1" ht="15">
      <c r="B52" s="56" t="s">
        <v>145</v>
      </c>
      <c r="C52" s="118">
        <v>168043.955738907</v>
      </c>
      <c r="D52" s="118">
        <v>199026.0707594004</v>
      </c>
      <c r="E52" s="118">
        <v>267932.4391095229</v>
      </c>
      <c r="F52" s="298">
        <f t="shared" si="0"/>
        <v>59.4418781273005</v>
      </c>
      <c r="I52" s="83"/>
      <c r="J52" s="83">
        <f>(E52-E63)/(E63)*100</f>
        <v>46.59528834165802</v>
      </c>
    </row>
    <row r="53" spans="1:27" s="9" customFormat="1" ht="15">
      <c r="A53" s="2"/>
      <c r="B53" s="56" t="s">
        <v>146</v>
      </c>
      <c r="C53" s="118">
        <v>155045.2600139711</v>
      </c>
      <c r="D53" s="118">
        <v>209297.8710590104</v>
      </c>
      <c r="E53" s="334">
        <v>432065.1771326309</v>
      </c>
      <c r="F53" s="333">
        <f t="shared" si="0"/>
        <v>178.67035541344353</v>
      </c>
      <c r="G53" s="335"/>
      <c r="H53" s="62"/>
      <c r="I53" s="83"/>
      <c r="J53" s="83">
        <f>(E53-E64)/(E64)*100</f>
        <v>-0.09252351017123887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0"/>
      <c r="W53" s="60"/>
      <c r="X53" s="60"/>
      <c r="Y53" s="60"/>
      <c r="Z53" s="60"/>
      <c r="AA53" s="60"/>
    </row>
    <row r="54" spans="2:10" s="2" customFormat="1" ht="15">
      <c r="B54" s="14" t="s">
        <v>3</v>
      </c>
      <c r="C54" s="299">
        <v>165841.2441582254</v>
      </c>
      <c r="D54" s="299">
        <v>228831.8046564473</v>
      </c>
      <c r="E54" s="299">
        <v>258206.5256078662</v>
      </c>
      <c r="F54" s="300">
        <f t="shared" si="0"/>
        <v>55.6950003109704</v>
      </c>
      <c r="I54" s="83"/>
      <c r="J54" s="83"/>
    </row>
    <row r="55" spans="2:10" s="2" customFormat="1" ht="15">
      <c r="B55" s="56" t="s">
        <v>137</v>
      </c>
      <c r="C55" s="334">
        <v>327736.4046654577</v>
      </c>
      <c r="D55" s="334">
        <v>238831.89353491325</v>
      </c>
      <c r="E55" s="334">
        <v>233909.9322050847</v>
      </c>
      <c r="F55" s="298">
        <f t="shared" si="0"/>
        <v>-28.628639090658215</v>
      </c>
      <c r="I55" s="83"/>
      <c r="J55" s="83"/>
    </row>
    <row r="56" spans="2:10" s="2" customFormat="1" ht="15">
      <c r="B56" s="56" t="s">
        <v>138</v>
      </c>
      <c r="C56" s="118">
        <v>256691.88445025866</v>
      </c>
      <c r="D56" s="118">
        <v>377454.7915052241</v>
      </c>
      <c r="E56" s="118">
        <v>406659.20967649395</v>
      </c>
      <c r="F56" s="298">
        <f t="shared" si="0"/>
        <v>58.42308787728571</v>
      </c>
      <c r="I56" s="83"/>
      <c r="J56" s="83"/>
    </row>
    <row r="57" spans="2:10" s="2" customFormat="1" ht="15">
      <c r="B57" s="56" t="s">
        <v>139</v>
      </c>
      <c r="C57" s="118">
        <v>244490.20419667428</v>
      </c>
      <c r="D57" s="118">
        <v>411507.4067861617</v>
      </c>
      <c r="E57" s="118">
        <v>491017.4607717815</v>
      </c>
      <c r="F57" s="333">
        <f t="shared" si="0"/>
        <v>100.83318363822637</v>
      </c>
      <c r="I57" s="83"/>
      <c r="J57" s="83"/>
    </row>
    <row r="58" spans="2:10" s="2" customFormat="1" ht="15">
      <c r="B58" s="56" t="s">
        <v>140</v>
      </c>
      <c r="C58" s="118">
        <v>339193.7568942151</v>
      </c>
      <c r="D58" s="118">
        <v>457150.1296488231</v>
      </c>
      <c r="E58" s="118">
        <v>560862.0616088009</v>
      </c>
      <c r="F58" s="333">
        <f t="shared" si="0"/>
        <v>65.351528502253</v>
      </c>
      <c r="I58" s="83"/>
      <c r="J58" s="83"/>
    </row>
    <row r="59" spans="2:10" s="2" customFormat="1" ht="15">
      <c r="B59" s="56" t="s">
        <v>141</v>
      </c>
      <c r="C59" s="118">
        <v>158448.19221180285</v>
      </c>
      <c r="D59" s="118">
        <v>306806.6159588627</v>
      </c>
      <c r="E59" s="118">
        <v>282615.7655920141</v>
      </c>
      <c r="F59" s="333">
        <f t="shared" si="0"/>
        <v>78.36477756352843</v>
      </c>
      <c r="I59" s="83"/>
      <c r="J59" s="83"/>
    </row>
    <row r="60" spans="2:10" s="2" customFormat="1" ht="15">
      <c r="B60" s="56" t="s">
        <v>142</v>
      </c>
      <c r="C60" s="118">
        <v>64120.250298651525</v>
      </c>
      <c r="D60" s="118">
        <v>78667.81911275683</v>
      </c>
      <c r="E60" s="118">
        <v>213213.8996744327</v>
      </c>
      <c r="F60" s="333">
        <f t="shared" si="0"/>
        <v>232.52193913989868</v>
      </c>
      <c r="I60" s="83"/>
      <c r="J60" s="83"/>
    </row>
    <row r="61" spans="2:10" s="2" customFormat="1" ht="15">
      <c r="B61" s="56" t="s">
        <v>143</v>
      </c>
      <c r="C61" s="118">
        <v>156942.51704712564</v>
      </c>
      <c r="D61" s="118">
        <v>189105.76061463967</v>
      </c>
      <c r="E61" s="118">
        <v>285315.3638047431</v>
      </c>
      <c r="F61" s="298">
        <f t="shared" si="0"/>
        <v>81.79609271786468</v>
      </c>
      <c r="I61" s="83"/>
      <c r="J61" s="83"/>
    </row>
    <row r="62" spans="2:10" s="2" customFormat="1" ht="15">
      <c r="B62" s="56" t="s">
        <v>144</v>
      </c>
      <c r="C62" s="23">
        <v>236244.98390825948</v>
      </c>
      <c r="D62" s="23">
        <v>252937.3870749992</v>
      </c>
      <c r="E62" s="304">
        <v>266302.3583006627</v>
      </c>
      <c r="F62" s="298">
        <f t="shared" si="0"/>
        <v>12.722968291286705</v>
      </c>
      <c r="I62" s="83"/>
      <c r="J62" s="83"/>
    </row>
    <row r="63" spans="2:10" s="2" customFormat="1" ht="15">
      <c r="B63" s="56" t="s">
        <v>145</v>
      </c>
      <c r="C63" s="23">
        <v>129666.86024227427</v>
      </c>
      <c r="D63" s="23">
        <v>134184.6320853657</v>
      </c>
      <c r="E63" s="23">
        <v>182770.1573089266</v>
      </c>
      <c r="F63" s="298">
        <f t="shared" si="0"/>
        <v>40.9536383987645</v>
      </c>
      <c r="I63" s="83"/>
      <c r="J63" s="83"/>
    </row>
    <row r="64" spans="2:10" s="2" customFormat="1" ht="15">
      <c r="B64" s="56" t="s">
        <v>146</v>
      </c>
      <c r="C64" s="23">
        <v>209173.97055228543</v>
      </c>
      <c r="D64" s="23">
        <v>143221.6195715263</v>
      </c>
      <c r="E64" s="336">
        <v>432465.30921699136</v>
      </c>
      <c r="F64" s="333">
        <f t="shared" si="0"/>
        <v>106.74910366483277</v>
      </c>
      <c r="I64" s="83"/>
      <c r="J64" s="83"/>
    </row>
    <row r="65" spans="1:6" ht="15">
      <c r="A65" s="2"/>
      <c r="B65" s="56"/>
      <c r="C65" s="23"/>
      <c r="D65" s="23"/>
      <c r="E65" s="23"/>
      <c r="F65" s="298"/>
    </row>
    <row r="66" spans="1:6" ht="30">
      <c r="A66" s="2"/>
      <c r="B66" s="51" t="s">
        <v>198</v>
      </c>
      <c r="C66" s="35"/>
      <c r="D66" s="35"/>
      <c r="E66" s="35"/>
      <c r="F66" s="298"/>
    </row>
    <row r="67" spans="1:6" ht="15">
      <c r="A67" s="2"/>
      <c r="B67" s="14" t="s">
        <v>6</v>
      </c>
      <c r="C67" s="207">
        <v>184016.70382301635</v>
      </c>
      <c r="D67" s="207">
        <v>294872.95446911413</v>
      </c>
      <c r="E67" s="207">
        <v>333426.7863389824</v>
      </c>
      <c r="F67" s="298">
        <f t="shared" si="0"/>
        <v>81.19376089882891</v>
      </c>
    </row>
    <row r="68" spans="1:6" ht="15">
      <c r="A68" s="2"/>
      <c r="B68" s="56" t="s">
        <v>137</v>
      </c>
      <c r="C68" s="118">
        <v>240025.40137462894</v>
      </c>
      <c r="D68" s="118">
        <v>251303.39235883334</v>
      </c>
      <c r="E68" s="118">
        <v>313585.2082129341</v>
      </c>
      <c r="F68" s="333">
        <f t="shared" si="0"/>
        <v>30.646675900561803</v>
      </c>
    </row>
    <row r="69" spans="1:6" ht="15">
      <c r="A69" s="2"/>
      <c r="B69" s="56" t="s">
        <v>138</v>
      </c>
      <c r="C69" s="118">
        <v>242268.19117306214</v>
      </c>
      <c r="D69" s="118">
        <v>555331.3463773585</v>
      </c>
      <c r="E69" s="118">
        <v>493488.902503381</v>
      </c>
      <c r="F69" s="333">
        <f t="shared" si="0"/>
        <v>103.69529326731201</v>
      </c>
    </row>
    <row r="70" spans="1:6" ht="15">
      <c r="A70" s="2"/>
      <c r="B70" s="56" t="s">
        <v>139</v>
      </c>
      <c r="C70" s="118">
        <v>310659.9243885695</v>
      </c>
      <c r="D70" s="118">
        <v>312971.5627791481</v>
      </c>
      <c r="E70" s="118">
        <v>693826.24783711</v>
      </c>
      <c r="F70" s="333">
        <f t="shared" si="0"/>
        <v>123.33947618209065</v>
      </c>
    </row>
    <row r="71" spans="1:6" ht="15">
      <c r="A71" s="2"/>
      <c r="B71" s="56" t="s">
        <v>140</v>
      </c>
      <c r="C71" s="118">
        <v>383397.9931300885</v>
      </c>
      <c r="D71" s="118">
        <v>524709.6802690818</v>
      </c>
      <c r="E71" s="118">
        <v>592578.5881267278</v>
      </c>
      <c r="F71" s="298">
        <f t="shared" si="0"/>
        <v>54.55964787109971</v>
      </c>
    </row>
    <row r="72" spans="1:6" ht="15">
      <c r="A72" s="2"/>
      <c r="B72" s="56" t="s">
        <v>141</v>
      </c>
      <c r="C72" s="118">
        <v>172796.60739284783</v>
      </c>
      <c r="D72" s="118">
        <v>368004.1787216266</v>
      </c>
      <c r="E72" s="118">
        <v>328098.7577443366</v>
      </c>
      <c r="F72" s="298">
        <f t="shared" si="0"/>
        <v>89.87569414393309</v>
      </c>
    </row>
    <row r="73" spans="1:6" ht="15">
      <c r="A73" s="2"/>
      <c r="B73" s="56" t="s">
        <v>142</v>
      </c>
      <c r="C73" s="118">
        <v>88149.90945098615</v>
      </c>
      <c r="D73" s="118">
        <v>113557.02741571462</v>
      </c>
      <c r="E73" s="118">
        <v>221176.06469684016</v>
      </c>
      <c r="F73" s="298">
        <f t="shared" si="0"/>
        <v>150.90900952067378</v>
      </c>
    </row>
    <row r="74" spans="1:6" ht="15">
      <c r="A74" s="2"/>
      <c r="B74" s="56" t="s">
        <v>143</v>
      </c>
      <c r="C74" s="118">
        <v>202192.2977871653</v>
      </c>
      <c r="D74" s="118">
        <v>266386.37725413573</v>
      </c>
      <c r="E74" s="118">
        <v>325940.49510102964</v>
      </c>
      <c r="F74" s="298">
        <f t="shared" si="0"/>
        <v>61.203220235483954</v>
      </c>
    </row>
    <row r="75" spans="1:6" ht="15">
      <c r="A75" s="2"/>
      <c r="B75" s="56" t="s">
        <v>144</v>
      </c>
      <c r="C75" s="118">
        <v>242152.46452341593</v>
      </c>
      <c r="D75" s="118">
        <v>275213.1237412666</v>
      </c>
      <c r="E75" s="118">
        <v>436542.0934910737</v>
      </c>
      <c r="F75" s="298">
        <f t="shared" si="0"/>
        <v>80.27571775915602</v>
      </c>
    </row>
    <row r="76" spans="1:6" ht="15">
      <c r="A76" s="2"/>
      <c r="B76" s="56" t="s">
        <v>145</v>
      </c>
      <c r="C76" s="118">
        <v>159812.18893128214</v>
      </c>
      <c r="D76" s="118">
        <v>170142.17751700844</v>
      </c>
      <c r="E76" s="118">
        <v>233954.90398895834</v>
      </c>
      <c r="F76" s="298">
        <f t="shared" si="0"/>
        <v>46.39365467270892</v>
      </c>
    </row>
    <row r="77" spans="1:6" ht="15">
      <c r="A77" s="2"/>
      <c r="B77" s="56" t="s">
        <v>146</v>
      </c>
      <c r="C77" s="118">
        <v>141041.03520531335</v>
      </c>
      <c r="D77" s="118">
        <v>155142.5411006769</v>
      </c>
      <c r="E77" s="118">
        <v>432090.4611450779</v>
      </c>
      <c r="F77" s="298">
        <f t="shared" si="0"/>
        <v>206.3579762556933</v>
      </c>
    </row>
    <row r="78" spans="1:6" ht="15">
      <c r="A78" s="2"/>
      <c r="B78" s="14" t="s">
        <v>2</v>
      </c>
      <c r="C78" s="301">
        <v>190836.09087315897</v>
      </c>
      <c r="D78" s="301">
        <v>329007.2525868608</v>
      </c>
      <c r="E78" s="301">
        <v>376542.2596571573</v>
      </c>
      <c r="F78" s="302">
        <f t="shared" si="0"/>
        <v>97.31187006310546</v>
      </c>
    </row>
    <row r="79" spans="1:6" ht="15">
      <c r="A79" s="2"/>
      <c r="B79" s="56" t="s">
        <v>137</v>
      </c>
      <c r="C79" s="118">
        <v>226297.80334156225</v>
      </c>
      <c r="D79" s="118">
        <v>255927.15331755887</v>
      </c>
      <c r="E79" s="118">
        <v>329980.35086563526</v>
      </c>
      <c r="F79" s="298">
        <f t="shared" si="0"/>
        <v>45.816859904547954</v>
      </c>
    </row>
    <row r="80" spans="1:6" ht="15">
      <c r="A80" s="2"/>
      <c r="B80" s="56" t="s">
        <v>138</v>
      </c>
      <c r="C80" s="118">
        <v>238930.22819778975</v>
      </c>
      <c r="D80" s="118">
        <v>690139.417520056</v>
      </c>
      <c r="E80" s="118">
        <v>553589.1574082267</v>
      </c>
      <c r="F80" s="298">
        <f t="shared" si="0"/>
        <v>131.69490172250536</v>
      </c>
    </row>
    <row r="81" spans="2:6" s="2" customFormat="1" ht="15">
      <c r="B81" s="56" t="s">
        <v>139</v>
      </c>
      <c r="C81" s="118">
        <v>339558.4215278509</v>
      </c>
      <c r="D81" s="118">
        <v>283137.7373380388</v>
      </c>
      <c r="E81" s="118">
        <v>767717.9154613655</v>
      </c>
      <c r="F81" s="298">
        <f t="shared" si="0"/>
        <v>126.0930275288126</v>
      </c>
    </row>
    <row r="82" spans="2:6" s="2" customFormat="1" ht="15">
      <c r="B82" s="56" t="s">
        <v>140</v>
      </c>
      <c r="C82" s="118">
        <v>419565.45779312355</v>
      </c>
      <c r="D82" s="118">
        <v>549715.6515759717</v>
      </c>
      <c r="E82" s="118">
        <v>610701.7054781142</v>
      </c>
      <c r="F82" s="298">
        <f t="shared" si="0"/>
        <v>45.55576350120671</v>
      </c>
    </row>
    <row r="83" spans="2:6" s="2" customFormat="1" ht="15">
      <c r="B83" s="56" t="s">
        <v>141</v>
      </c>
      <c r="C83" s="118">
        <v>176485.48113151127</v>
      </c>
      <c r="D83" s="118">
        <v>508324.9985368398</v>
      </c>
      <c r="E83" s="118">
        <v>356925.07544820313</v>
      </c>
      <c r="F83" s="298">
        <f t="shared" si="0"/>
        <v>102.24047505768144</v>
      </c>
    </row>
    <row r="84" spans="2:6" s="2" customFormat="1" ht="15">
      <c r="B84" s="56" t="s">
        <v>142</v>
      </c>
      <c r="C84" s="118">
        <v>106417.96790001489</v>
      </c>
      <c r="D84" s="118">
        <v>128786.74680587393</v>
      </c>
      <c r="E84" s="118">
        <v>226052.46576314355</v>
      </c>
      <c r="F84" s="298">
        <f t="shared" si="0"/>
        <v>112.41945342870237</v>
      </c>
    </row>
    <row r="85" spans="2:6" s="2" customFormat="1" ht="15">
      <c r="B85" s="56" t="s">
        <v>143</v>
      </c>
      <c r="C85" s="118">
        <v>234458.820052488</v>
      </c>
      <c r="D85" s="118">
        <v>284818.4968305388</v>
      </c>
      <c r="E85" s="118">
        <v>384987.4239656139</v>
      </c>
      <c r="F85" s="298">
        <f t="shared" si="0"/>
        <v>64.2025767592907</v>
      </c>
    </row>
    <row r="86" spans="2:6" s="2" customFormat="1" ht="15">
      <c r="B86" s="56" t="s">
        <v>144</v>
      </c>
      <c r="C86" s="118">
        <v>250440.38543653168</v>
      </c>
      <c r="D86" s="118">
        <v>317680.8678902954</v>
      </c>
      <c r="E86" s="118">
        <v>458427.18707554264</v>
      </c>
      <c r="F86" s="298">
        <f t="shared" si="0"/>
        <v>83.04842738381761</v>
      </c>
    </row>
    <row r="87" spans="2:6" s="2" customFormat="1" ht="15">
      <c r="B87" s="56" t="s">
        <v>145</v>
      </c>
      <c r="C87" s="118">
        <v>170097.02438815133</v>
      </c>
      <c r="D87" s="118">
        <v>199160.8111742648</v>
      </c>
      <c r="E87" s="118">
        <v>267932.4391095229</v>
      </c>
      <c r="F87" s="298">
        <f t="shared" si="0"/>
        <v>57.51741694088485</v>
      </c>
    </row>
    <row r="88" spans="1:27" s="9" customFormat="1" ht="15">
      <c r="A88" s="2"/>
      <c r="B88" s="56" t="s">
        <v>146</v>
      </c>
      <c r="C88" s="118">
        <v>137417.1248556159</v>
      </c>
      <c r="D88" s="118">
        <v>155796.74742110152</v>
      </c>
      <c r="E88" s="118">
        <v>432065.1771326309</v>
      </c>
      <c r="F88" s="298">
        <f t="shared" si="0"/>
        <v>214.41872880589048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0"/>
      <c r="W88" s="60"/>
      <c r="X88" s="60"/>
      <c r="Y88" s="60"/>
      <c r="Z88" s="60"/>
      <c r="AA88" s="60"/>
    </row>
    <row r="89" spans="2:6" s="2" customFormat="1" ht="15">
      <c r="B89" s="14" t="s">
        <v>3</v>
      </c>
      <c r="C89" s="301">
        <v>174058.55868670894</v>
      </c>
      <c r="D89" s="301">
        <v>243998.63369488504</v>
      </c>
      <c r="E89" s="301">
        <v>274079.37147864676</v>
      </c>
      <c r="F89" s="302">
        <f t="shared" si="0"/>
        <v>57.46388660609733</v>
      </c>
    </row>
    <row r="90" spans="2:6" s="2" customFormat="1" ht="15">
      <c r="B90" s="56" t="s">
        <v>137</v>
      </c>
      <c r="C90" s="118">
        <v>303368.1782418438</v>
      </c>
      <c r="D90" s="118">
        <v>238831.89353491325</v>
      </c>
      <c r="E90" s="118">
        <v>233909.9322050847</v>
      </c>
      <c r="F90" s="298">
        <f t="shared" si="0"/>
        <v>-22.89569276491066</v>
      </c>
    </row>
    <row r="91" spans="2:6" s="2" customFormat="1" ht="15">
      <c r="B91" s="56" t="s">
        <v>138</v>
      </c>
      <c r="C91" s="118">
        <v>248799.243807073</v>
      </c>
      <c r="D91" s="118">
        <v>366200.9373686832</v>
      </c>
      <c r="E91" s="118">
        <v>406659.20967649395</v>
      </c>
      <c r="F91" s="298">
        <f t="shared" si="0"/>
        <v>63.44873218016316</v>
      </c>
    </row>
    <row r="92" spans="2:6" s="2" customFormat="1" ht="15">
      <c r="B92" s="56" t="s">
        <v>139</v>
      </c>
      <c r="C92" s="118">
        <v>244286.16557017353</v>
      </c>
      <c r="D92" s="118">
        <v>406725.8214963491</v>
      </c>
      <c r="E92" s="118">
        <v>491017.4607717815</v>
      </c>
      <c r="F92" s="298">
        <f t="shared" si="0"/>
        <v>101.00092840940356</v>
      </c>
    </row>
    <row r="93" spans="2:6" s="2" customFormat="1" ht="15">
      <c r="B93" s="56" t="s">
        <v>140</v>
      </c>
      <c r="C93" s="118">
        <v>339193.7568942151</v>
      </c>
      <c r="D93" s="118">
        <v>473509.91100452497</v>
      </c>
      <c r="E93" s="118">
        <v>560862.0616088009</v>
      </c>
      <c r="F93" s="298">
        <f t="shared" si="0"/>
        <v>65.351528502253</v>
      </c>
    </row>
    <row r="94" spans="2:6" s="2" customFormat="1" ht="15">
      <c r="B94" s="56" t="s">
        <v>141</v>
      </c>
      <c r="C94" s="118">
        <v>166552.8267167848</v>
      </c>
      <c r="D94" s="118">
        <v>314311.0605701952</v>
      </c>
      <c r="E94" s="118">
        <v>282615.7655920141</v>
      </c>
      <c r="F94" s="298">
        <f t="shared" si="0"/>
        <v>69.68536119329207</v>
      </c>
    </row>
    <row r="95" spans="2:6" s="2" customFormat="1" ht="15">
      <c r="B95" s="56" t="s">
        <v>142</v>
      </c>
      <c r="C95" s="118">
        <v>69522.98440380127</v>
      </c>
      <c r="D95" s="118">
        <v>94167.627062207</v>
      </c>
      <c r="E95" s="118">
        <v>213213.8996744327</v>
      </c>
      <c r="F95" s="298">
        <f t="shared" si="0"/>
        <v>206.68116667151435</v>
      </c>
    </row>
    <row r="96" spans="2:6" s="2" customFormat="1" ht="15">
      <c r="B96" s="56" t="s">
        <v>143</v>
      </c>
      <c r="C96" s="118">
        <v>162899.2279226743</v>
      </c>
      <c r="D96" s="118">
        <v>190229.88774777495</v>
      </c>
      <c r="E96" s="118">
        <v>285315.363804743</v>
      </c>
      <c r="F96" s="298">
        <f t="shared" si="0"/>
        <v>75.14838310969633</v>
      </c>
    </row>
    <row r="97" spans="2:6" s="2" customFormat="1" ht="15">
      <c r="B97" s="56" t="s">
        <v>144</v>
      </c>
      <c r="C97" s="23">
        <v>238102.3863327683</v>
      </c>
      <c r="D97" s="23">
        <v>252937.3870749992</v>
      </c>
      <c r="E97" s="23">
        <v>266302.3583006627</v>
      </c>
      <c r="F97" s="298">
        <f>(E97-C97)/(C97)*100</f>
        <v>11.843632649898163</v>
      </c>
    </row>
    <row r="98" spans="2:6" s="2" customFormat="1" ht="15">
      <c r="B98" s="56" t="s">
        <v>145</v>
      </c>
      <c r="C98" s="23">
        <v>131059.80859894847</v>
      </c>
      <c r="D98" s="23">
        <v>134154.54560893297</v>
      </c>
      <c r="E98" s="23">
        <v>182770.1573089266</v>
      </c>
      <c r="F98" s="298">
        <f>(E98-C98)/(C98)*100</f>
        <v>39.45553504371059</v>
      </c>
    </row>
    <row r="99" spans="2:6" s="2" customFormat="1" ht="15">
      <c r="B99" s="56" t="s">
        <v>146</v>
      </c>
      <c r="C99" s="23">
        <v>209173.97055228543</v>
      </c>
      <c r="D99" s="23">
        <v>143221.6195715263</v>
      </c>
      <c r="E99" s="23">
        <v>432465.30921699136</v>
      </c>
      <c r="F99" s="298">
        <f>(E99-C99)/(C99)*100</f>
        <v>106.74910366483277</v>
      </c>
    </row>
    <row r="100" spans="1:27" s="9" customFormat="1" ht="15">
      <c r="A100" s="2"/>
      <c r="B100" s="56"/>
      <c r="C100" s="23"/>
      <c r="D100" s="23"/>
      <c r="E100" s="23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0"/>
      <c r="W100" s="60"/>
      <c r="X100" s="60"/>
      <c r="Y100" s="60"/>
      <c r="Z100" s="60"/>
      <c r="AA100" s="60"/>
    </row>
    <row r="101" spans="1:5" s="2" customFormat="1" ht="15">
      <c r="A101" s="6" t="s">
        <v>44</v>
      </c>
      <c r="B101" s="7" t="s">
        <v>45</v>
      </c>
      <c r="C101" s="23"/>
      <c r="D101" s="23"/>
      <c r="E101" s="23"/>
    </row>
    <row r="102" spans="1:2" ht="45">
      <c r="A102" s="18"/>
      <c r="B102" s="46" t="s">
        <v>214</v>
      </c>
    </row>
    <row r="103" spans="2:5" s="2" customFormat="1" ht="30">
      <c r="B103" s="51" t="s">
        <v>197</v>
      </c>
      <c r="C103" s="35"/>
      <c r="D103" s="35"/>
      <c r="E103" s="35"/>
    </row>
    <row r="104" spans="2:9" s="2" customFormat="1" ht="15">
      <c r="B104" s="47" t="s">
        <v>174</v>
      </c>
      <c r="C104" s="78">
        <f>C107/(C$111/100)</f>
        <v>178793.024261559</v>
      </c>
      <c r="D104" s="78">
        <f>D107/(D$111/100)</f>
        <v>238912.90292758617</v>
      </c>
      <c r="E104" s="78">
        <f>E107/(E$111/100)</f>
        <v>208507.2008014763</v>
      </c>
      <c r="F104" s="120"/>
      <c r="I104" s="83"/>
    </row>
    <row r="105" spans="1:6" s="2" customFormat="1" ht="15">
      <c r="A105" s="34"/>
      <c r="B105" s="66" t="s">
        <v>2</v>
      </c>
      <c r="C105" s="78">
        <f aca="true" t="shared" si="2" ref="C105:E106">C108/(C$111/100)</f>
        <v>187575.98875099045</v>
      </c>
      <c r="D105" s="78">
        <f>D108/(D$111/100)</f>
        <v>274741.12659752136</v>
      </c>
      <c r="E105" s="78">
        <f t="shared" si="2"/>
        <v>235605.60895314417</v>
      </c>
      <c r="F105" s="120"/>
    </row>
    <row r="106" spans="1:8" s="2" customFormat="1" ht="15">
      <c r="A106" s="34"/>
      <c r="B106" s="66" t="s">
        <v>3</v>
      </c>
      <c r="C106" s="78">
        <f t="shared" si="2"/>
        <v>165841.2441582254</v>
      </c>
      <c r="D106" s="78">
        <f>D109/(D$111/100)</f>
        <v>188279.55238288213</v>
      </c>
      <c r="E106" s="78">
        <f t="shared" si="2"/>
        <v>171095.98845741947</v>
      </c>
      <c r="F106" s="207"/>
      <c r="G106" s="207"/>
      <c r="H106" s="207"/>
    </row>
    <row r="107" spans="1:8" ht="15">
      <c r="A107" s="2"/>
      <c r="B107" s="47" t="s">
        <v>147</v>
      </c>
      <c r="C107" s="119">
        <v>178793.024261559</v>
      </c>
      <c r="D107" s="119">
        <v>290370.7282108489</v>
      </c>
      <c r="E107" s="119">
        <v>314665.00394642213</v>
      </c>
      <c r="F107" s="207"/>
      <c r="G107" s="207"/>
      <c r="H107" s="207"/>
    </row>
    <row r="108" spans="1:8" ht="15">
      <c r="A108" s="34"/>
      <c r="B108" s="66" t="s">
        <v>2</v>
      </c>
      <c r="C108" s="119">
        <v>187575.98875099045</v>
      </c>
      <c r="D108" s="119">
        <v>333915.74930455483</v>
      </c>
      <c r="E108" s="119">
        <v>355560.093781257</v>
      </c>
      <c r="F108" s="207"/>
      <c r="G108" s="207"/>
      <c r="H108" s="207"/>
    </row>
    <row r="109" spans="1:8" ht="15">
      <c r="A109" s="34"/>
      <c r="B109" s="66" t="s">
        <v>3</v>
      </c>
      <c r="C109" s="119">
        <v>165841.2441582254</v>
      </c>
      <c r="D109" s="119">
        <v>228831.8046564473</v>
      </c>
      <c r="E109" s="119">
        <v>258206.5256078662</v>
      </c>
      <c r="F109" s="207"/>
      <c r="G109" s="207"/>
      <c r="H109" s="207"/>
    </row>
    <row r="110" spans="1:6" ht="15">
      <c r="A110" s="34"/>
      <c r="B110" s="47" t="s">
        <v>148</v>
      </c>
      <c r="C110" s="79">
        <v>86.887</v>
      </c>
      <c r="D110" s="208">
        <v>105.601</v>
      </c>
      <c r="E110" s="80">
        <v>131.124</v>
      </c>
      <c r="F110" s="121"/>
    </row>
    <row r="111" spans="1:6" ht="15">
      <c r="A111" s="34"/>
      <c r="B111" s="47" t="s">
        <v>173</v>
      </c>
      <c r="C111" s="79">
        <v>100</v>
      </c>
      <c r="D111" s="79">
        <f>(D110-$C110)/$C110*100+($C111)</f>
        <v>121.53831988674946</v>
      </c>
      <c r="E111" s="79">
        <f>(E110-$C110)/$C110*100+($C111)</f>
        <v>150.91325514749042</v>
      </c>
      <c r="F111" s="121"/>
    </row>
    <row r="112" spans="1:6" ht="15">
      <c r="A112" s="34"/>
      <c r="B112" s="47"/>
      <c r="C112" s="79"/>
      <c r="D112" s="79"/>
      <c r="E112" s="79"/>
      <c r="F112" s="121"/>
    </row>
    <row r="113" spans="1:5" ht="30">
      <c r="A113" s="2"/>
      <c r="B113" s="51" t="s">
        <v>198</v>
      </c>
      <c r="C113" s="35"/>
      <c r="D113" s="35"/>
      <c r="E113" s="35"/>
    </row>
    <row r="114" spans="1:6" ht="15">
      <c r="A114" s="2"/>
      <c r="B114" s="47" t="s">
        <v>149</v>
      </c>
      <c r="C114" s="78">
        <f aca="true" t="shared" si="3" ref="C114:E116">C117/(C$121/100)</f>
        <v>184016.70382301635</v>
      </c>
      <c r="D114" s="78">
        <f t="shared" si="3"/>
        <v>242617.2706220388</v>
      </c>
      <c r="E114" s="78">
        <f t="shared" si="3"/>
        <v>220939.36414870783</v>
      </c>
      <c r="F114" s="105"/>
    </row>
    <row r="115" spans="1:5" ht="15">
      <c r="A115" s="34"/>
      <c r="B115" s="66" t="s">
        <v>2</v>
      </c>
      <c r="C115" s="78">
        <f t="shared" si="3"/>
        <v>190836.09087315897</v>
      </c>
      <c r="D115" s="78">
        <f t="shared" si="3"/>
        <v>270702.4853506555</v>
      </c>
      <c r="E115" s="78">
        <f t="shared" si="3"/>
        <v>249509.07015368223</v>
      </c>
    </row>
    <row r="116" spans="1:5" ht="15">
      <c r="A116" s="34"/>
      <c r="B116" s="66" t="s">
        <v>3</v>
      </c>
      <c r="C116" s="78">
        <f t="shared" si="3"/>
        <v>174058.55868670894</v>
      </c>
      <c r="D116" s="78">
        <f t="shared" si="3"/>
        <v>200758.60347768938</v>
      </c>
      <c r="E116" s="78">
        <f t="shared" si="3"/>
        <v>181613.84910211083</v>
      </c>
    </row>
    <row r="117" spans="1:8" ht="15">
      <c r="A117" s="2"/>
      <c r="B117" s="47" t="s">
        <v>147</v>
      </c>
      <c r="C117" s="78">
        <v>184016.70382301635</v>
      </c>
      <c r="D117" s="78">
        <v>294872.95446911413</v>
      </c>
      <c r="E117" s="78">
        <v>333426.7863389824</v>
      </c>
      <c r="F117" s="207"/>
      <c r="G117" s="207"/>
      <c r="H117" s="207"/>
    </row>
    <row r="118" spans="1:8" ht="15">
      <c r="A118" s="34"/>
      <c r="B118" s="66" t="s">
        <v>2</v>
      </c>
      <c r="C118" s="78">
        <v>190836.09087315897</v>
      </c>
      <c r="D118" s="78">
        <v>329007.2525868608</v>
      </c>
      <c r="E118" s="78">
        <v>376542.2596571573</v>
      </c>
      <c r="F118" s="207"/>
      <c r="G118" s="207"/>
      <c r="H118" s="207"/>
    </row>
    <row r="119" spans="1:8" ht="15">
      <c r="A119" s="34"/>
      <c r="B119" s="66" t="s">
        <v>3</v>
      </c>
      <c r="C119" s="78">
        <v>174058.55868670894</v>
      </c>
      <c r="D119" s="78">
        <v>243998.63369488504</v>
      </c>
      <c r="E119" s="78">
        <v>274079.37147864676</v>
      </c>
      <c r="F119" s="207"/>
      <c r="G119" s="207"/>
      <c r="H119" s="207"/>
    </row>
    <row r="120" spans="1:6" ht="15">
      <c r="A120" s="34"/>
      <c r="B120" s="47" t="s">
        <v>148</v>
      </c>
      <c r="C120" s="79">
        <v>86.887</v>
      </c>
      <c r="D120" s="79">
        <v>105.601</v>
      </c>
      <c r="E120" s="80">
        <v>131.124</v>
      </c>
      <c r="F120" s="121"/>
    </row>
    <row r="121" spans="1:6" ht="15">
      <c r="A121" s="34"/>
      <c r="B121" s="47" t="s">
        <v>173</v>
      </c>
      <c r="C121" s="79">
        <v>100</v>
      </c>
      <c r="D121" s="79">
        <f>(D120-$C120)/$C120*100+($C121)</f>
        <v>121.53831988674946</v>
      </c>
      <c r="E121" s="79">
        <f>(E120-$C120)/$C120*100+($C121)</f>
        <v>150.91325514749042</v>
      </c>
      <c r="F121" s="121"/>
    </row>
    <row r="122" spans="1:6" ht="15">
      <c r="A122" s="34"/>
      <c r="B122" s="47"/>
      <c r="C122" s="79"/>
      <c r="D122" s="79"/>
      <c r="E122" s="79"/>
      <c r="F122" s="77"/>
    </row>
    <row r="123" spans="1:5" ht="15">
      <c r="A123" s="6" t="s">
        <v>46</v>
      </c>
      <c r="B123" s="7" t="s">
        <v>52</v>
      </c>
      <c r="C123" s="35"/>
      <c r="D123" s="35"/>
      <c r="E123" s="35"/>
    </row>
    <row r="124" spans="1:15" ht="30">
      <c r="A124" s="18"/>
      <c r="B124" s="46" t="s">
        <v>208</v>
      </c>
      <c r="M124" s="213"/>
      <c r="N124" s="213"/>
      <c r="O124" s="213"/>
    </row>
    <row r="125" spans="1:14" ht="30">
      <c r="A125" s="2"/>
      <c r="B125" s="51" t="s">
        <v>258</v>
      </c>
      <c r="C125" s="38"/>
      <c r="D125" s="38"/>
      <c r="E125" s="38"/>
      <c r="N125" s="213"/>
    </row>
    <row r="126" spans="1:15" ht="15">
      <c r="A126" s="2"/>
      <c r="B126" s="47" t="s">
        <v>152</v>
      </c>
      <c r="C126" s="17">
        <f aca="true" t="shared" si="4" ref="C126:E128">C$145/C129*100</f>
        <v>90.34875</v>
      </c>
      <c r="D126" s="17">
        <f t="shared" si="4"/>
        <v>84.58333333333333</v>
      </c>
      <c r="E126" s="17">
        <f t="shared" si="4"/>
        <v>83.32000000000001</v>
      </c>
      <c r="F126" s="77"/>
      <c r="L126" s="253"/>
      <c r="M126" s="17"/>
      <c r="N126" s="17"/>
      <c r="O126" s="17"/>
    </row>
    <row r="127" spans="1:15" ht="15">
      <c r="A127" s="2"/>
      <c r="B127" s="66" t="s">
        <v>2</v>
      </c>
      <c r="C127" s="17">
        <f t="shared" si="4"/>
        <v>90.34875</v>
      </c>
      <c r="D127" s="17">
        <f t="shared" si="4"/>
        <v>72.5</v>
      </c>
      <c r="E127" s="17">
        <f t="shared" si="4"/>
        <v>77.76533333333333</v>
      </c>
      <c r="L127" s="128"/>
      <c r="M127" s="17"/>
      <c r="N127" s="17"/>
      <c r="O127" s="17"/>
    </row>
    <row r="128" spans="1:15" ht="15">
      <c r="A128" s="2"/>
      <c r="B128" s="66" t="s">
        <v>3</v>
      </c>
      <c r="C128" s="17">
        <f t="shared" si="4"/>
        <v>90.34875</v>
      </c>
      <c r="D128" s="17">
        <f t="shared" si="4"/>
        <v>84.58333333333333</v>
      </c>
      <c r="E128" s="17">
        <f t="shared" si="4"/>
        <v>83.32000000000001</v>
      </c>
      <c r="L128" s="128"/>
      <c r="M128" s="17"/>
      <c r="N128" s="17"/>
      <c r="O128" s="17"/>
    </row>
    <row r="129" spans="1:15" ht="15">
      <c r="A129" s="2"/>
      <c r="B129" s="47" t="s">
        <v>150</v>
      </c>
      <c r="C129" s="122">
        <v>200000</v>
      </c>
      <c r="D129" s="122">
        <v>240000</v>
      </c>
      <c r="E129" s="113">
        <v>280000</v>
      </c>
      <c r="L129" s="253"/>
      <c r="M129" s="230"/>
      <c r="N129" s="230"/>
      <c r="O129" s="230"/>
    </row>
    <row r="130" spans="1:15" ht="15">
      <c r="A130" s="2"/>
      <c r="B130" s="66" t="s">
        <v>2</v>
      </c>
      <c r="C130" s="122">
        <v>200000</v>
      </c>
      <c r="D130" s="122">
        <v>280000</v>
      </c>
      <c r="E130" s="113">
        <v>300000</v>
      </c>
      <c r="L130" s="128"/>
      <c r="M130" s="119"/>
      <c r="N130" s="119"/>
      <c r="O130" s="119"/>
    </row>
    <row r="131" spans="1:15" ht="15">
      <c r="A131" s="2"/>
      <c r="B131" s="66" t="s">
        <v>3</v>
      </c>
      <c r="C131" s="122">
        <v>200000</v>
      </c>
      <c r="D131" s="122">
        <v>240000</v>
      </c>
      <c r="E131" s="113">
        <v>280000</v>
      </c>
      <c r="L131" s="128"/>
      <c r="M131" s="119"/>
      <c r="N131" s="119"/>
      <c r="O131" s="119"/>
    </row>
    <row r="132" spans="2:15" ht="15">
      <c r="B132" s="4" t="s">
        <v>151</v>
      </c>
      <c r="C132" s="23">
        <v>45</v>
      </c>
      <c r="D132" s="23">
        <v>50</v>
      </c>
      <c r="E132" s="23">
        <v>56</v>
      </c>
      <c r="F132" s="77"/>
      <c r="L132" s="4"/>
      <c r="M132" s="23"/>
      <c r="N132" s="23"/>
      <c r="O132" s="23"/>
    </row>
    <row r="133" spans="2:15" ht="15">
      <c r="B133" s="4" t="s">
        <v>206</v>
      </c>
      <c r="C133" s="23">
        <f>C132*C134</f>
        <v>180697.5</v>
      </c>
      <c r="D133" s="23">
        <f>D132*D134</f>
        <v>203000</v>
      </c>
      <c r="E133" s="23">
        <f>E132*E134</f>
        <v>233296</v>
      </c>
      <c r="L133" s="4"/>
      <c r="M133" s="252"/>
      <c r="N133" s="252"/>
      <c r="O133" s="252"/>
    </row>
    <row r="134" spans="2:15" ht="15">
      <c r="B134" s="4" t="s">
        <v>207</v>
      </c>
      <c r="C134" s="23">
        <v>4015.5</v>
      </c>
      <c r="D134" s="23">
        <v>4060</v>
      </c>
      <c r="E134" s="23">
        <v>4166</v>
      </c>
      <c r="F134" s="2" t="s">
        <v>216</v>
      </c>
      <c r="L134" s="4"/>
      <c r="M134" s="209"/>
      <c r="N134" s="122"/>
      <c r="O134" s="210"/>
    </row>
    <row r="135" spans="1:15" ht="15">
      <c r="A135" s="2"/>
      <c r="B135" s="2"/>
      <c r="C135" s="35">
        <v>4019.61538461538</v>
      </c>
      <c r="D135" s="35">
        <v>4060.5</v>
      </c>
      <c r="E135" s="35">
        <v>4154</v>
      </c>
      <c r="F135" s="2" t="s">
        <v>217</v>
      </c>
      <c r="M135" s="35"/>
      <c r="N135" s="35"/>
      <c r="O135" s="35"/>
    </row>
    <row r="136" spans="1:5" ht="15">
      <c r="A136" s="2"/>
      <c r="B136" s="2"/>
      <c r="C136" s="35"/>
      <c r="D136" s="35"/>
      <c r="E136" s="35"/>
    </row>
    <row r="137" spans="1:14" ht="30">
      <c r="A137" s="2"/>
      <c r="B137" s="51" t="s">
        <v>259</v>
      </c>
      <c r="C137" s="38"/>
      <c r="D137" s="38"/>
      <c r="E137" s="38"/>
      <c r="N137" s="213"/>
    </row>
    <row r="138" spans="1:15" ht="15">
      <c r="A138" s="2"/>
      <c r="B138" s="47" t="s">
        <v>152</v>
      </c>
      <c r="C138" s="17">
        <f aca="true" t="shared" si="5" ref="C138:E140">C$145/C141*100</f>
        <v>90.34875</v>
      </c>
      <c r="D138" s="17">
        <f t="shared" si="5"/>
        <v>81.2</v>
      </c>
      <c r="E138" s="17">
        <f t="shared" si="5"/>
        <v>83.32000000000001</v>
      </c>
      <c r="F138" s="77"/>
      <c r="L138" s="253"/>
      <c r="M138" s="17"/>
      <c r="N138" s="17"/>
      <c r="O138" s="17"/>
    </row>
    <row r="139" spans="1:15" ht="15">
      <c r="A139" s="2"/>
      <c r="B139" s="66" t="s">
        <v>2</v>
      </c>
      <c r="C139" s="17">
        <f t="shared" si="5"/>
        <v>86.87379807692308</v>
      </c>
      <c r="D139" s="17">
        <f t="shared" si="5"/>
        <v>72.5</v>
      </c>
      <c r="E139" s="17">
        <f t="shared" si="5"/>
        <v>77.76533333333333</v>
      </c>
      <c r="L139" s="128"/>
      <c r="M139" s="17"/>
      <c r="N139" s="17"/>
      <c r="O139" s="17"/>
    </row>
    <row r="140" spans="1:15" ht="15">
      <c r="A140" s="2"/>
      <c r="B140" s="66" t="s">
        <v>3</v>
      </c>
      <c r="C140" s="17">
        <f t="shared" si="5"/>
        <v>90.34875</v>
      </c>
      <c r="D140" s="17">
        <f t="shared" si="5"/>
        <v>84.58333333333333</v>
      </c>
      <c r="E140" s="17">
        <f t="shared" si="5"/>
        <v>83.32000000000001</v>
      </c>
      <c r="L140" s="128"/>
      <c r="M140" s="17"/>
      <c r="N140" s="17"/>
      <c r="O140" s="17"/>
    </row>
    <row r="141" spans="1:15" ht="15">
      <c r="A141" s="2"/>
      <c r="B141" s="47" t="s">
        <v>150</v>
      </c>
      <c r="C141" s="119">
        <v>200000</v>
      </c>
      <c r="D141" s="119">
        <v>250000</v>
      </c>
      <c r="E141" s="119">
        <v>280000</v>
      </c>
      <c r="L141" s="253"/>
      <c r="M141" s="230"/>
      <c r="N141" s="230"/>
      <c r="O141" s="230"/>
    </row>
    <row r="142" spans="1:15" ht="15">
      <c r="A142" s="2"/>
      <c r="B142" s="66" t="s">
        <v>2</v>
      </c>
      <c r="C142" s="119">
        <v>208000</v>
      </c>
      <c r="D142" s="119">
        <v>280000</v>
      </c>
      <c r="E142" s="119">
        <v>300000</v>
      </c>
      <c r="L142" s="128"/>
      <c r="M142" s="119"/>
      <c r="N142" s="119"/>
      <c r="O142" s="119"/>
    </row>
    <row r="143" spans="1:15" ht="15">
      <c r="A143" s="2"/>
      <c r="B143" s="66" t="s">
        <v>3</v>
      </c>
      <c r="C143" s="119">
        <v>200000</v>
      </c>
      <c r="D143" s="119">
        <v>240000</v>
      </c>
      <c r="E143" s="119">
        <v>280000</v>
      </c>
      <c r="L143" s="128"/>
      <c r="M143" s="119"/>
      <c r="N143" s="119"/>
      <c r="O143" s="119"/>
    </row>
    <row r="144" spans="2:15" ht="15">
      <c r="B144" s="4" t="s">
        <v>151</v>
      </c>
      <c r="C144" s="23">
        <v>45</v>
      </c>
      <c r="D144" s="23">
        <v>50</v>
      </c>
      <c r="E144" s="23">
        <v>56</v>
      </c>
      <c r="F144" s="77"/>
      <c r="L144" s="4"/>
      <c r="M144" s="23"/>
      <c r="N144" s="23"/>
      <c r="O144" s="23"/>
    </row>
    <row r="145" spans="2:15" ht="15">
      <c r="B145" s="4" t="s">
        <v>206</v>
      </c>
      <c r="C145" s="252">
        <f>C146*C144</f>
        <v>180697.5</v>
      </c>
      <c r="D145" s="252">
        <f>D146*D144</f>
        <v>203000</v>
      </c>
      <c r="E145" s="252">
        <f>E146*E144</f>
        <v>233296</v>
      </c>
      <c r="L145" s="4"/>
      <c r="M145" s="252"/>
      <c r="N145" s="252"/>
      <c r="O145" s="252"/>
    </row>
    <row r="146" spans="2:15" ht="15">
      <c r="B146" s="4" t="s">
        <v>207</v>
      </c>
      <c r="C146" s="35">
        <v>4015.5</v>
      </c>
      <c r="D146" s="35">
        <v>4060</v>
      </c>
      <c r="E146" s="35">
        <v>4166</v>
      </c>
      <c r="F146" s="2" t="s">
        <v>216</v>
      </c>
      <c r="L146" s="4"/>
      <c r="M146" s="209"/>
      <c r="N146" s="122"/>
      <c r="O146" s="210"/>
    </row>
    <row r="147" spans="1:15" ht="15">
      <c r="A147" s="2"/>
      <c r="B147" s="2"/>
      <c r="C147" s="35">
        <v>4019.6153846153848</v>
      </c>
      <c r="D147" s="35">
        <v>4060.5</v>
      </c>
      <c r="E147" s="35">
        <v>4154</v>
      </c>
      <c r="F147" s="2" t="s">
        <v>217</v>
      </c>
      <c r="M147" s="35"/>
      <c r="N147" s="35"/>
      <c r="O147" s="35"/>
    </row>
    <row r="148" spans="1:5" ht="15">
      <c r="A148" s="2"/>
      <c r="B148" s="2"/>
      <c r="C148" s="35"/>
      <c r="D148" s="35"/>
      <c r="E148" s="35"/>
    </row>
    <row r="149" spans="1:23" s="2" customFormat="1" ht="15">
      <c r="A149" s="6" t="s">
        <v>47</v>
      </c>
      <c r="B149" s="6" t="s">
        <v>53</v>
      </c>
      <c r="C149" s="25" t="s">
        <v>1</v>
      </c>
      <c r="D149" s="25" t="s">
        <v>1</v>
      </c>
      <c r="E149" s="25" t="s">
        <v>1</v>
      </c>
      <c r="F149" s="77" t="s">
        <v>175</v>
      </c>
      <c r="G149" s="63"/>
      <c r="H149" s="63"/>
      <c r="I149" s="63"/>
      <c r="W149" s="63"/>
    </row>
    <row r="150" spans="1:2" ht="15">
      <c r="A150" s="18"/>
      <c r="B150" s="46" t="s">
        <v>101</v>
      </c>
    </row>
    <row r="151" spans="2:26" s="2" customFormat="1" ht="30">
      <c r="B151" s="51" t="s">
        <v>154</v>
      </c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="2" customFormat="1" ht="15"/>
    <row r="153" spans="1:45" ht="15">
      <c r="A153" s="6" t="s">
        <v>17</v>
      </c>
      <c r="B153" s="7" t="s">
        <v>153</v>
      </c>
      <c r="C153" s="25" t="s">
        <v>1</v>
      </c>
      <c r="D153" s="25" t="s">
        <v>1</v>
      </c>
      <c r="E153" s="25" t="s">
        <v>1</v>
      </c>
      <c r="F153" s="25"/>
      <c r="G153" s="25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="2" customFormat="1" ht="15"/>
    <row r="155" spans="1:5" ht="15">
      <c r="A155" s="6" t="s">
        <v>218</v>
      </c>
      <c r="B155" s="7" t="s">
        <v>219</v>
      </c>
      <c r="C155" s="35"/>
      <c r="D155" s="35"/>
      <c r="E155" s="35"/>
    </row>
    <row r="156" spans="1:2" ht="30">
      <c r="A156" s="18"/>
      <c r="B156" s="46" t="s">
        <v>208</v>
      </c>
    </row>
    <row r="157" spans="1:5" ht="30">
      <c r="A157" s="2"/>
      <c r="B157" s="51" t="s">
        <v>258</v>
      </c>
      <c r="C157" s="38"/>
      <c r="D157" s="38"/>
      <c r="E157" s="38"/>
    </row>
    <row r="158" spans="1:5" ht="30">
      <c r="A158" s="2"/>
      <c r="B158" s="129" t="s">
        <v>222</v>
      </c>
      <c r="C158" s="17">
        <f>C161/C164*100</f>
        <v>29.41395294868209</v>
      </c>
      <c r="D158" s="17">
        <f>D161/D164*100</f>
        <v>36.47998726125863</v>
      </c>
      <c r="E158" s="17">
        <f>E161/E164*100</f>
        <v>23.77696709758631</v>
      </c>
    </row>
    <row r="159" spans="1:5" ht="15">
      <c r="A159" s="2"/>
      <c r="B159" s="128" t="s">
        <v>2</v>
      </c>
      <c r="C159" s="17">
        <f>C162/C165*100</f>
        <v>31.243141216414255</v>
      </c>
      <c r="D159" s="17">
        <f aca="true" t="shared" si="6" ref="C159:E160">D162/D165*100</f>
        <v>26.263330036343124</v>
      </c>
      <c r="E159" s="17">
        <f t="shared" si="6"/>
        <v>23.10432242544324</v>
      </c>
    </row>
    <row r="160" spans="1:5" ht="15">
      <c r="A160" s="2"/>
      <c r="B160" s="128" t="s">
        <v>3</v>
      </c>
      <c r="C160" s="17">
        <f t="shared" si="6"/>
        <v>28.97511315755598</v>
      </c>
      <c r="D160" s="17">
        <f t="shared" si="6"/>
        <v>38.341812530651595</v>
      </c>
      <c r="E160" s="17">
        <f t="shared" si="6"/>
        <v>23.909550399920036</v>
      </c>
    </row>
    <row r="161" spans="1:6" ht="30">
      <c r="A161" s="2"/>
      <c r="B161" s="129" t="s">
        <v>220</v>
      </c>
      <c r="C161" s="122">
        <f>SUM(C162:C163)</f>
        <v>79989.30017490001</v>
      </c>
      <c r="D161" s="122">
        <f>SUM(D162:D163)</f>
        <v>90979.4661999152</v>
      </c>
      <c r="E161" s="122">
        <f>SUM(E162:E163)</f>
        <v>77573.61052062505</v>
      </c>
      <c r="F161" s="111" t="s">
        <v>256</v>
      </c>
    </row>
    <row r="162" spans="1:5" ht="15">
      <c r="A162" s="2"/>
      <c r="B162" s="128" t="s">
        <v>2</v>
      </c>
      <c r="C162" s="122">
        <v>16439.5820517</v>
      </c>
      <c r="D162" s="122">
        <v>10096.365027799551</v>
      </c>
      <c r="E162" s="122">
        <v>12411.399725385942</v>
      </c>
    </row>
    <row r="163" spans="1:5" ht="15">
      <c r="A163" s="2"/>
      <c r="B163" s="128" t="s">
        <v>3</v>
      </c>
      <c r="C163" s="122">
        <v>63549.718123200015</v>
      </c>
      <c r="D163" s="122">
        <v>80883.10117211565</v>
      </c>
      <c r="E163" s="122">
        <v>65162.21079523911</v>
      </c>
    </row>
    <row r="164" spans="1:6" ht="30">
      <c r="A164" s="2"/>
      <c r="B164" s="129" t="s">
        <v>221</v>
      </c>
      <c r="C164" s="122">
        <f>+C165+C166</f>
        <v>271943.38793719996</v>
      </c>
      <c r="D164" s="122">
        <f>+D165+D166</f>
        <v>249395.55364520222</v>
      </c>
      <c r="E164" s="122">
        <f>+E165+E166</f>
        <v>326255.2797513853</v>
      </c>
      <c r="F164" s="111" t="s">
        <v>257</v>
      </c>
    </row>
    <row r="165" spans="1:5" ht="15">
      <c r="A165" s="2"/>
      <c r="B165" s="128" t="s">
        <v>2</v>
      </c>
      <c r="C165" s="122">
        <v>52618.21126699998</v>
      </c>
      <c r="D165" s="122">
        <v>38442.82127905421</v>
      </c>
      <c r="E165" s="122">
        <v>53718.95135828827</v>
      </c>
    </row>
    <row r="166" spans="1:5" ht="15">
      <c r="A166" s="2"/>
      <c r="B166" s="128" t="s">
        <v>3</v>
      </c>
      <c r="C166" s="122">
        <v>219325.1766702</v>
      </c>
      <c r="D166" s="122">
        <v>210952.732366148</v>
      </c>
      <c r="E166" s="122">
        <v>272536.328393097</v>
      </c>
    </row>
    <row r="167" spans="2:6" ht="15">
      <c r="B167" s="4" t="s">
        <v>151</v>
      </c>
      <c r="C167" s="23">
        <v>45</v>
      </c>
      <c r="D167" s="122">
        <v>50</v>
      </c>
      <c r="E167" s="23">
        <v>56</v>
      </c>
      <c r="F167" s="77"/>
    </row>
    <row r="168" spans="2:5" ht="15">
      <c r="B168" s="4" t="s">
        <v>206</v>
      </c>
      <c r="C168" s="23">
        <f>C167*C169</f>
        <v>180697.5</v>
      </c>
      <c r="D168" s="23">
        <f>D167*D169</f>
        <v>203000</v>
      </c>
      <c r="E168" s="23">
        <f>E167*E169</f>
        <v>233296</v>
      </c>
    </row>
    <row r="169" spans="2:6" ht="15">
      <c r="B169" s="4" t="s">
        <v>207</v>
      </c>
      <c r="C169" s="23">
        <v>4015.5</v>
      </c>
      <c r="D169" s="122">
        <v>4060</v>
      </c>
      <c r="E169" s="23">
        <v>4166</v>
      </c>
      <c r="F169" s="2" t="s">
        <v>216</v>
      </c>
    </row>
    <row r="170" spans="1:6" ht="15">
      <c r="A170" s="2"/>
      <c r="B170" s="2"/>
      <c r="C170" s="35">
        <v>4019.61538461538</v>
      </c>
      <c r="D170" s="35">
        <v>4060.5</v>
      </c>
      <c r="E170" s="35">
        <v>4154</v>
      </c>
      <c r="F170" s="2" t="s">
        <v>217</v>
      </c>
    </row>
    <row r="171" spans="1:2" ht="15">
      <c r="A171" s="2"/>
      <c r="B171" s="2"/>
    </row>
    <row r="172" spans="1:2" ht="15">
      <c r="A172" s="2"/>
      <c r="B172" s="2"/>
    </row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</sheetData>
  <sheetProtection/>
  <mergeCells count="1">
    <mergeCell ref="A3:B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0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7" sqref="C7:F20"/>
    </sheetView>
  </sheetViews>
  <sheetFormatPr defaultColWidth="9.140625" defaultRowHeight="15"/>
  <cols>
    <col min="1" max="1" width="9.140625" style="1" customWidth="1"/>
    <col min="2" max="2" width="64.8515625" style="1" customWidth="1"/>
    <col min="3" max="5" width="13.7109375" style="1" customWidth="1"/>
    <col min="6" max="6" width="9.140625" style="1" customWidth="1"/>
    <col min="7" max="7" width="11.8515625" style="1" customWidth="1"/>
    <col min="8" max="8" width="11.421875" style="1" customWidth="1"/>
    <col min="9" max="9" width="10.8515625" style="1" customWidth="1"/>
    <col min="10" max="12" width="11.7109375" style="1" customWidth="1"/>
    <col min="13" max="16384" width="9.140625" style="1" customWidth="1"/>
  </cols>
  <sheetData>
    <row r="1" spans="1:2" ht="18.75">
      <c r="A1" s="15" t="s">
        <v>5</v>
      </c>
      <c r="B1" s="11"/>
    </row>
    <row r="3" spans="1:5" s="9" customFormat="1" ht="15">
      <c r="A3" s="365"/>
      <c r="B3" s="365"/>
      <c r="C3" s="8">
        <v>2004</v>
      </c>
      <c r="D3" s="8">
        <v>2007</v>
      </c>
      <c r="E3" s="8">
        <v>2009</v>
      </c>
    </row>
    <row r="4" spans="1:5" ht="15">
      <c r="A4" s="6" t="s">
        <v>0</v>
      </c>
      <c r="B4" s="7" t="s">
        <v>49</v>
      </c>
      <c r="C4" s="37"/>
      <c r="D4" s="37"/>
      <c r="E4" s="37"/>
    </row>
    <row r="5" spans="1:5" ht="30">
      <c r="A5" s="18"/>
      <c r="B5" s="46" t="s">
        <v>196</v>
      </c>
      <c r="C5" s="37"/>
      <c r="D5" s="37"/>
      <c r="E5" s="37"/>
    </row>
    <row r="6" spans="2:5" ht="15">
      <c r="B6" s="51" t="s">
        <v>199</v>
      </c>
      <c r="C6" s="37"/>
      <c r="D6" s="37"/>
      <c r="E6" s="37"/>
    </row>
    <row r="7" spans="2:7" s="2" customFormat="1" ht="15">
      <c r="B7" s="14" t="s">
        <v>166</v>
      </c>
      <c r="C7" s="337">
        <v>41.41009400383148</v>
      </c>
      <c r="D7" s="338">
        <v>47.048387307470534</v>
      </c>
      <c r="E7" s="339">
        <v>48.47536523247788</v>
      </c>
      <c r="F7" s="340"/>
      <c r="G7" s="32"/>
    </row>
    <row r="8" spans="2:6" s="2" customFormat="1" ht="15">
      <c r="B8" s="56" t="s">
        <v>2</v>
      </c>
      <c r="C8" s="337">
        <v>45.52837175686564</v>
      </c>
      <c r="D8" s="341">
        <v>52.594924951430244</v>
      </c>
      <c r="E8" s="342">
        <v>53.330106662190396</v>
      </c>
      <c r="F8" s="340"/>
    </row>
    <row r="9" spans="2:7" s="2" customFormat="1" ht="15">
      <c r="B9" s="56" t="s">
        <v>3</v>
      </c>
      <c r="C9" s="337">
        <v>37.22169343408899</v>
      </c>
      <c r="D9" s="341">
        <v>41.23863892401357</v>
      </c>
      <c r="E9" s="342">
        <v>43.55397930727094</v>
      </c>
      <c r="F9" s="340"/>
      <c r="G9" s="32"/>
    </row>
    <row r="10" spans="2:7" s="2" customFormat="1" ht="15">
      <c r="B10" s="56" t="s">
        <v>115</v>
      </c>
      <c r="C10" s="337">
        <v>45.86014280861757</v>
      </c>
      <c r="D10" s="341">
        <v>52.77405468031964</v>
      </c>
      <c r="E10" s="339">
        <v>53.97996827750714</v>
      </c>
      <c r="F10" s="340"/>
      <c r="G10" s="32"/>
    </row>
    <row r="11" spans="2:7" s="2" customFormat="1" ht="15">
      <c r="B11" s="56" t="s">
        <v>116</v>
      </c>
      <c r="C11" s="337">
        <v>40.61779958019788</v>
      </c>
      <c r="D11" s="341">
        <v>45.77367487945827</v>
      </c>
      <c r="E11" s="339">
        <v>47.2446948632904</v>
      </c>
      <c r="F11" s="340"/>
      <c r="G11" s="32"/>
    </row>
    <row r="12" spans="2:7" s="2" customFormat="1" ht="15">
      <c r="B12" s="14" t="s">
        <v>165</v>
      </c>
      <c r="C12" s="343">
        <v>51.43289581742128</v>
      </c>
      <c r="D12" s="338">
        <v>62.78527576331737</v>
      </c>
      <c r="E12" s="344">
        <v>63.71846581448517</v>
      </c>
      <c r="F12" s="340"/>
      <c r="G12" s="32"/>
    </row>
    <row r="13" spans="2:6" s="2" customFormat="1" ht="15">
      <c r="B13" s="56" t="s">
        <v>2</v>
      </c>
      <c r="C13" s="337">
        <v>52.137685380583086</v>
      </c>
      <c r="D13" s="341">
        <v>64.41642575986683</v>
      </c>
      <c r="E13" s="342">
        <v>65.62663317606815</v>
      </c>
      <c r="F13" s="340"/>
    </row>
    <row r="14" spans="2:6" s="2" customFormat="1" ht="15">
      <c r="B14" s="56" t="s">
        <v>3</v>
      </c>
      <c r="C14" s="337">
        <v>50.393579371112786</v>
      </c>
      <c r="D14" s="341">
        <v>60.35520833508418</v>
      </c>
      <c r="E14" s="342">
        <v>61.08410980535393</v>
      </c>
      <c r="F14" s="340"/>
    </row>
    <row r="15" spans="2:6" s="2" customFormat="1" ht="15">
      <c r="B15" s="56"/>
      <c r="C15" s="337"/>
      <c r="D15" s="337"/>
      <c r="E15" s="342"/>
      <c r="F15" s="340"/>
    </row>
    <row r="16" spans="2:6" ht="30">
      <c r="B16" s="51" t="s">
        <v>223</v>
      </c>
      <c r="C16" s="345"/>
      <c r="D16" s="345"/>
      <c r="E16" s="345"/>
      <c r="F16" s="340"/>
    </row>
    <row r="17" spans="2:7" s="2" customFormat="1" ht="15">
      <c r="B17" s="14" t="s">
        <v>166</v>
      </c>
      <c r="C17" s="346">
        <v>40.63153566317632</v>
      </c>
      <c r="D17" s="346">
        <v>36.95452181156788</v>
      </c>
      <c r="E17" s="346">
        <v>33.38338338106672</v>
      </c>
      <c r="F17" s="340"/>
      <c r="G17" s="32"/>
    </row>
    <row r="18" spans="2:6" s="2" customFormat="1" ht="15">
      <c r="B18" s="56" t="s">
        <v>2</v>
      </c>
      <c r="C18" s="347">
        <v>44.751058963094565</v>
      </c>
      <c r="D18" s="347">
        <v>39.50441812335882</v>
      </c>
      <c r="E18" s="347">
        <v>35.47135904453419</v>
      </c>
      <c r="F18" s="340"/>
    </row>
    <row r="19" spans="2:7" s="2" customFormat="1" ht="15">
      <c r="B19" s="56" t="s">
        <v>3</v>
      </c>
      <c r="C19" s="347">
        <v>36.44186833834695</v>
      </c>
      <c r="D19" s="347">
        <v>34.283620264268635</v>
      </c>
      <c r="E19" s="347">
        <v>31.266744587600506</v>
      </c>
      <c r="F19" s="340"/>
      <c r="G19" s="32"/>
    </row>
    <row r="20" spans="2:7" s="2" customFormat="1" ht="15">
      <c r="B20" s="56" t="s">
        <v>115</v>
      </c>
      <c r="C20" s="347">
        <v>44.826813626524505</v>
      </c>
      <c r="D20" s="347">
        <v>46.34540245166929</v>
      </c>
      <c r="E20" s="347">
        <v>47.65455817775558</v>
      </c>
      <c r="F20" s="340"/>
      <c r="G20" s="32"/>
    </row>
    <row r="21" spans="2:7" s="2" customFormat="1" ht="15">
      <c r="B21" s="56" t="s">
        <v>116</v>
      </c>
      <c r="C21" s="73">
        <v>39.88460108295781</v>
      </c>
      <c r="D21" s="73">
        <v>34.86381840838425</v>
      </c>
      <c r="E21" s="73">
        <v>30.192760585543937</v>
      </c>
      <c r="F21" s="1"/>
      <c r="G21" s="32"/>
    </row>
    <row r="22" spans="2:7" s="2" customFormat="1" ht="15">
      <c r="B22" s="14" t="s">
        <v>165</v>
      </c>
      <c r="C22" s="219">
        <v>49.714672518307516</v>
      </c>
      <c r="D22" s="219">
        <v>56.14870379323255</v>
      </c>
      <c r="E22" s="219">
        <v>52.014251206666344</v>
      </c>
      <c r="G22" s="32"/>
    </row>
    <row r="23" spans="2:5" s="2" customFormat="1" ht="15">
      <c r="B23" s="56" t="s">
        <v>2</v>
      </c>
      <c r="C23" s="73">
        <v>50.23546407440964</v>
      </c>
      <c r="D23" s="73">
        <v>56.067027891798816</v>
      </c>
      <c r="E23" s="73">
        <v>51.87502667910546</v>
      </c>
    </row>
    <row r="24" spans="2:5" s="2" customFormat="1" ht="15">
      <c r="B24" s="56" t="s">
        <v>3</v>
      </c>
      <c r="C24" s="73">
        <v>48.954052032253706</v>
      </c>
      <c r="D24" s="73">
        <v>56.27038355791712</v>
      </c>
      <c r="E24" s="73">
        <v>52.2058904294322</v>
      </c>
    </row>
    <row r="25" spans="3:5" ht="15">
      <c r="C25" s="37"/>
      <c r="D25" s="37"/>
      <c r="E25" s="37"/>
    </row>
    <row r="26" spans="1:5" ht="15">
      <c r="A26" s="6" t="s">
        <v>4</v>
      </c>
      <c r="B26" s="7" t="s">
        <v>50</v>
      </c>
      <c r="C26" s="16"/>
      <c r="D26" s="16"/>
      <c r="E26" s="16"/>
    </row>
    <row r="27" spans="1:7" ht="30">
      <c r="A27" s="18"/>
      <c r="B27" s="46" t="s">
        <v>196</v>
      </c>
      <c r="C27" s="21"/>
      <c r="D27" s="21"/>
      <c r="E27" s="21"/>
      <c r="G27" s="212"/>
    </row>
    <row r="28" spans="1:10" ht="15">
      <c r="A28" s="18"/>
      <c r="B28" s="51" t="s">
        <v>199</v>
      </c>
      <c r="C28" s="21"/>
      <c r="D28" s="21"/>
      <c r="E28" s="21"/>
      <c r="G28" s="212"/>
      <c r="H28" s="212"/>
      <c r="I28" s="212"/>
      <c r="J28"/>
    </row>
    <row r="29" spans="2:13" ht="15">
      <c r="B29" s="12" t="s">
        <v>6</v>
      </c>
      <c r="C29" s="211">
        <v>100</v>
      </c>
      <c r="D29" s="226">
        <v>100</v>
      </c>
      <c r="E29" s="214">
        <v>100</v>
      </c>
      <c r="F29" s="32"/>
      <c r="G29" s="219"/>
      <c r="H29" s="219"/>
      <c r="I29" s="219"/>
      <c r="J29" s="5"/>
      <c r="K29" s="5"/>
      <c r="L29" s="5"/>
      <c r="M29" s="5"/>
    </row>
    <row r="30" spans="2:13" ht="15">
      <c r="B30" s="13">
        <v>0</v>
      </c>
      <c r="C30" s="16">
        <v>0.3784075920553962</v>
      </c>
      <c r="D30" s="227">
        <v>0.1318112698871386</v>
      </c>
      <c r="E30" s="22">
        <v>0.6399376437024795</v>
      </c>
      <c r="F30" s="32"/>
      <c r="G30" s="228"/>
      <c r="H30" s="228"/>
      <c r="I30" s="228"/>
      <c r="J30" s="5"/>
      <c r="K30" s="5"/>
      <c r="L30" s="5"/>
      <c r="M30" s="5"/>
    </row>
    <row r="31" spans="2:13" ht="15">
      <c r="B31" s="67" t="s">
        <v>155</v>
      </c>
      <c r="C31" s="22">
        <v>4.276629036489406</v>
      </c>
      <c r="D31" s="227">
        <v>2.761021761923215</v>
      </c>
      <c r="E31" s="22">
        <v>3.7231458731948894</v>
      </c>
      <c r="F31" s="32"/>
      <c r="G31" s="228"/>
      <c r="H31" s="228"/>
      <c r="I31" s="228"/>
      <c r="J31" s="5"/>
      <c r="K31" s="5"/>
      <c r="L31" s="5"/>
      <c r="M31" s="5"/>
    </row>
    <row r="32" spans="2:13" ht="15">
      <c r="B32" s="68" t="s">
        <v>156</v>
      </c>
      <c r="C32" s="69">
        <v>8.499384353638021</v>
      </c>
      <c r="D32" s="227">
        <v>7.497630307278214</v>
      </c>
      <c r="E32" s="69">
        <v>7.750387797845707</v>
      </c>
      <c r="F32" s="32"/>
      <c r="G32" s="228"/>
      <c r="H32" s="228"/>
      <c r="I32" s="228"/>
      <c r="J32" s="5"/>
      <c r="K32" s="5"/>
      <c r="L32" s="5"/>
      <c r="M32" s="5"/>
    </row>
    <row r="33" spans="2:13" ht="15">
      <c r="B33" s="68" t="s">
        <v>157</v>
      </c>
      <c r="C33" s="69">
        <v>15.228134469919432</v>
      </c>
      <c r="D33" s="227">
        <v>13.433955305902355</v>
      </c>
      <c r="E33" s="69">
        <v>11.950010958070292</v>
      </c>
      <c r="F33" s="32"/>
      <c r="G33" s="228"/>
      <c r="H33" s="228"/>
      <c r="I33" s="228"/>
      <c r="J33" s="5"/>
      <c r="K33" s="5"/>
      <c r="L33" s="5"/>
      <c r="M33" s="5"/>
    </row>
    <row r="34" spans="2:13" ht="15">
      <c r="B34" s="68" t="s">
        <v>158</v>
      </c>
      <c r="C34" s="69">
        <v>10.880073030423278</v>
      </c>
      <c r="D34" s="227">
        <v>10.726132713178355</v>
      </c>
      <c r="E34" s="69">
        <v>10.361283182677976</v>
      </c>
      <c r="F34" s="32"/>
      <c r="G34" s="228"/>
      <c r="H34" s="228"/>
      <c r="I34" s="228"/>
      <c r="J34" s="5"/>
      <c r="K34" s="5"/>
      <c r="L34" s="5"/>
      <c r="M34" s="5"/>
    </row>
    <row r="35" spans="2:13" ht="15">
      <c r="B35" s="68" t="s">
        <v>159</v>
      </c>
      <c r="C35" s="16">
        <v>24.08833658743545</v>
      </c>
      <c r="D35" s="227">
        <v>23.070994280421868</v>
      </c>
      <c r="E35" s="22">
        <v>20.64440278833414</v>
      </c>
      <c r="F35" s="32"/>
      <c r="G35" s="228"/>
      <c r="H35" s="228"/>
      <c r="I35" s="228"/>
      <c r="J35" s="5"/>
      <c r="K35" s="5"/>
      <c r="L35" s="5"/>
      <c r="M35" s="5"/>
    </row>
    <row r="36" spans="2:13" ht="15">
      <c r="B36" s="68" t="s">
        <v>160</v>
      </c>
      <c r="C36" s="21">
        <v>36.649034930036294</v>
      </c>
      <c r="D36" s="227">
        <v>42.378454361407684</v>
      </c>
      <c r="E36" s="21">
        <v>44.93083175617507</v>
      </c>
      <c r="F36" s="32"/>
      <c r="G36" s="228"/>
      <c r="H36" s="228"/>
      <c r="I36" s="228"/>
      <c r="J36" s="5"/>
      <c r="K36" s="5"/>
      <c r="L36" s="5"/>
      <c r="M36" s="5"/>
    </row>
    <row r="37" spans="2:13" ht="15">
      <c r="B37" s="12" t="s">
        <v>2</v>
      </c>
      <c r="C37" s="211">
        <v>100</v>
      </c>
      <c r="D37" s="226">
        <v>100</v>
      </c>
      <c r="E37" s="214">
        <v>100</v>
      </c>
      <c r="F37" s="32"/>
      <c r="G37" s="219"/>
      <c r="H37" s="219"/>
      <c r="I37" s="219"/>
      <c r="J37" s="5"/>
      <c r="K37" s="5"/>
      <c r="L37" s="5"/>
      <c r="M37" s="5"/>
    </row>
    <row r="38" spans="2:13" ht="15">
      <c r="B38" s="13">
        <v>0</v>
      </c>
      <c r="C38" s="16">
        <v>0.35191064069359046</v>
      </c>
      <c r="D38" s="227">
        <v>0.15282494508017475</v>
      </c>
      <c r="E38" s="22">
        <v>0.4876426525496574</v>
      </c>
      <c r="F38" s="32"/>
      <c r="G38" s="228"/>
      <c r="H38" s="228"/>
      <c r="I38" s="228"/>
      <c r="J38" s="5"/>
      <c r="K38" s="5"/>
      <c r="L38" s="5"/>
      <c r="M38" s="5"/>
    </row>
    <row r="39" spans="2:13" ht="15">
      <c r="B39" s="67" t="s">
        <v>155</v>
      </c>
      <c r="C39" s="22">
        <v>3.2919206194337396</v>
      </c>
      <c r="D39" s="227">
        <v>1.8852279933455431</v>
      </c>
      <c r="E39" s="22">
        <v>2.530539376404843</v>
      </c>
      <c r="F39" s="32"/>
      <c r="G39" s="228"/>
      <c r="H39" s="228"/>
      <c r="I39" s="228"/>
      <c r="J39" s="5"/>
      <c r="K39" s="5"/>
      <c r="L39" s="5"/>
      <c r="M39" s="5"/>
    </row>
    <row r="40" spans="2:13" ht="15">
      <c r="B40" s="68" t="s">
        <v>156</v>
      </c>
      <c r="C40" s="69">
        <v>7.102241153278718</v>
      </c>
      <c r="D40" s="227">
        <v>5.3909171654431844</v>
      </c>
      <c r="E40" s="69">
        <v>6.245175868548826</v>
      </c>
      <c r="F40" s="32"/>
      <c r="G40" s="228"/>
      <c r="H40" s="228"/>
      <c r="I40" s="228"/>
      <c r="J40" s="5"/>
      <c r="K40" s="5"/>
      <c r="L40" s="5"/>
      <c r="M40" s="5"/>
    </row>
    <row r="41" spans="2:13" ht="15">
      <c r="B41" s="68" t="s">
        <v>157</v>
      </c>
      <c r="C41" s="69">
        <v>14.273437646099849</v>
      </c>
      <c r="D41" s="227">
        <v>11.918119673269194</v>
      </c>
      <c r="E41" s="69">
        <v>10.332242351145581</v>
      </c>
      <c r="F41" s="32"/>
      <c r="G41" s="228"/>
      <c r="H41" s="228"/>
      <c r="I41" s="228"/>
      <c r="J41" s="5"/>
      <c r="K41" s="5"/>
      <c r="L41" s="5"/>
      <c r="M41" s="5"/>
    </row>
    <row r="42" spans="2:13" ht="15">
      <c r="B42" s="68" t="s">
        <v>158</v>
      </c>
      <c r="C42" s="69">
        <v>9.783180276552333</v>
      </c>
      <c r="D42" s="227">
        <v>9.421428425563</v>
      </c>
      <c r="E42" s="69">
        <v>9.888856254390756</v>
      </c>
      <c r="F42" s="32"/>
      <c r="G42" s="228"/>
      <c r="H42" s="228"/>
      <c r="I42" s="228"/>
      <c r="J42" s="5"/>
      <c r="K42" s="5"/>
      <c r="L42" s="5"/>
      <c r="M42" s="5"/>
    </row>
    <row r="43" spans="2:13" ht="15">
      <c r="B43" s="68" t="s">
        <v>159</v>
      </c>
      <c r="C43" s="16">
        <v>24.559453284318284</v>
      </c>
      <c r="D43" s="227">
        <v>23.51545855311723</v>
      </c>
      <c r="E43" s="22">
        <v>20.762597788859363</v>
      </c>
      <c r="F43" s="32"/>
      <c r="G43" s="228"/>
      <c r="H43" s="228"/>
      <c r="I43" s="228"/>
      <c r="J43" s="5"/>
      <c r="K43" s="5"/>
      <c r="L43" s="5"/>
      <c r="M43" s="5"/>
    </row>
    <row r="44" spans="2:13" ht="15">
      <c r="B44" s="68" t="s">
        <v>160</v>
      </c>
      <c r="C44" s="21">
        <v>40.63785637962384</v>
      </c>
      <c r="D44" s="227">
        <v>47.716023244181905</v>
      </c>
      <c r="E44" s="21">
        <v>49.752945708102075</v>
      </c>
      <c r="F44" s="32"/>
      <c r="G44" s="228"/>
      <c r="H44" s="228"/>
      <c r="I44" s="228"/>
      <c r="J44" s="5"/>
      <c r="K44" s="5"/>
      <c r="L44" s="5"/>
      <c r="M44" s="5"/>
    </row>
    <row r="45" spans="2:13" ht="15">
      <c r="B45" s="12" t="s">
        <v>3</v>
      </c>
      <c r="C45" s="211">
        <v>100</v>
      </c>
      <c r="D45" s="226">
        <v>100</v>
      </c>
      <c r="E45" s="214">
        <v>100</v>
      </c>
      <c r="F45" s="32"/>
      <c r="G45" s="219"/>
      <c r="H45" s="219"/>
      <c r="I45" s="219"/>
      <c r="J45" s="5"/>
      <c r="K45" s="5"/>
      <c r="L45" s="5"/>
      <c r="M45" s="5"/>
    </row>
    <row r="46" spans="2:13" ht="15">
      <c r="B46" s="13">
        <v>0</v>
      </c>
      <c r="C46" s="16">
        <v>0.4053557128077213</v>
      </c>
      <c r="D46" s="227">
        <v>0.10980039151219582</v>
      </c>
      <c r="E46" s="22">
        <v>0.7943232967368461</v>
      </c>
      <c r="F46" s="32"/>
      <c r="G46" s="228"/>
      <c r="H46" s="228"/>
      <c r="I46" s="228"/>
      <c r="J46" s="5"/>
      <c r="K46" s="5"/>
      <c r="L46" s="5"/>
      <c r="M46" s="5"/>
    </row>
    <row r="47" spans="2:13" ht="15">
      <c r="B47" s="67" t="s">
        <v>155</v>
      </c>
      <c r="C47" s="22">
        <v>5.278104299295906</v>
      </c>
      <c r="D47" s="227">
        <v>3.678376291514824</v>
      </c>
      <c r="E47" s="22">
        <v>4.932124129316272</v>
      </c>
      <c r="F47" s="32"/>
      <c r="G47" s="228"/>
      <c r="H47" s="228"/>
      <c r="I47" s="228"/>
      <c r="J47" s="5"/>
      <c r="K47" s="5"/>
      <c r="L47" s="5"/>
      <c r="M47" s="5"/>
    </row>
    <row r="48" spans="2:13" ht="15">
      <c r="B48" s="68" t="s">
        <v>156</v>
      </c>
      <c r="C48" s="69">
        <v>9.920317017077535</v>
      </c>
      <c r="D48" s="227">
        <v>9.704317443624419</v>
      </c>
      <c r="E48" s="69">
        <v>9.276262844034315</v>
      </c>
      <c r="F48" s="32"/>
      <c r="G48" s="228"/>
      <c r="H48" s="228"/>
      <c r="I48" s="228"/>
      <c r="J48" s="5"/>
      <c r="K48" s="5"/>
      <c r="L48" s="5"/>
      <c r="M48" s="5"/>
    </row>
    <row r="49" spans="2:13" ht="15">
      <c r="B49" s="68" t="s">
        <v>157</v>
      </c>
      <c r="C49" s="69">
        <v>16.19908712552344</v>
      </c>
      <c r="D49" s="227">
        <v>15.021724862622113</v>
      </c>
      <c r="E49" s="69">
        <v>13.58998782761768</v>
      </c>
      <c r="F49" s="32"/>
      <c r="G49" s="228"/>
      <c r="H49" s="228"/>
      <c r="I49" s="228"/>
      <c r="J49" s="5"/>
      <c r="K49" s="5"/>
      <c r="L49" s="5"/>
      <c r="M49" s="5"/>
    </row>
    <row r="50" spans="2:13" ht="15">
      <c r="B50" s="68" t="s">
        <v>158</v>
      </c>
      <c r="C50" s="69">
        <v>11.995642817303258</v>
      </c>
      <c r="D50" s="227">
        <v>12.092751694682859</v>
      </c>
      <c r="E50" s="69">
        <v>10.84019545210027</v>
      </c>
      <c r="F50" s="32"/>
      <c r="G50" s="228"/>
      <c r="H50" s="228"/>
      <c r="I50" s="228"/>
      <c r="J50" s="5"/>
      <c r="K50" s="5"/>
      <c r="L50" s="5"/>
      <c r="M50" s="5"/>
    </row>
    <row r="51" spans="2:13" ht="15">
      <c r="B51" s="68" t="s">
        <v>159</v>
      </c>
      <c r="C51" s="16">
        <v>23.609198083438077</v>
      </c>
      <c r="D51" s="227">
        <v>22.605437972045042</v>
      </c>
      <c r="E51" s="22">
        <v>20.524585240801517</v>
      </c>
      <c r="F51" s="32"/>
      <c r="G51" s="228"/>
      <c r="H51" s="228"/>
      <c r="I51" s="228"/>
      <c r="J51" s="5"/>
      <c r="K51" s="5"/>
      <c r="L51" s="5"/>
      <c r="M51" s="5"/>
    </row>
    <row r="52" spans="2:13" ht="15">
      <c r="B52" s="68" t="s">
        <v>160</v>
      </c>
      <c r="C52" s="21">
        <v>32.592294944554546</v>
      </c>
      <c r="D52" s="227">
        <v>36.787591343998145</v>
      </c>
      <c r="E52" s="21">
        <v>40.04252120939411</v>
      </c>
      <c r="F52" s="32"/>
      <c r="G52" s="228"/>
      <c r="H52" s="228"/>
      <c r="I52" s="228"/>
      <c r="J52" s="5"/>
      <c r="K52" s="5"/>
      <c r="L52" s="5"/>
      <c r="M52" s="5"/>
    </row>
    <row r="53" spans="2:13" ht="15">
      <c r="B53" s="12" t="s">
        <v>115</v>
      </c>
      <c r="C53" s="211">
        <v>100</v>
      </c>
      <c r="D53" s="226">
        <v>100</v>
      </c>
      <c r="E53" s="214">
        <v>100</v>
      </c>
      <c r="F53" s="32"/>
      <c r="G53" s="219"/>
      <c r="H53" s="219"/>
      <c r="I53" s="219"/>
      <c r="J53" s="5"/>
      <c r="K53" s="5"/>
      <c r="L53" s="5"/>
      <c r="M53" s="5"/>
    </row>
    <row r="54" spans="2:13" ht="15">
      <c r="B54" s="13">
        <v>0</v>
      </c>
      <c r="C54" s="16">
        <v>0.5228071344246278</v>
      </c>
      <c r="D54" s="227">
        <v>0.4111998901883894</v>
      </c>
      <c r="E54" s="22">
        <v>0.3547231149711281</v>
      </c>
      <c r="F54" s="32"/>
      <c r="G54" s="228"/>
      <c r="H54" s="228"/>
      <c r="I54" s="228"/>
      <c r="J54" s="5"/>
      <c r="K54" s="5"/>
      <c r="L54" s="5"/>
      <c r="M54" s="5"/>
    </row>
    <row r="55" spans="2:13" ht="15">
      <c r="B55" s="67" t="s">
        <v>155</v>
      </c>
      <c r="C55" s="22">
        <v>2.1753699674917186</v>
      </c>
      <c r="D55" s="227">
        <v>2.3325866543217812</v>
      </c>
      <c r="E55" s="22">
        <v>2.071540094818089</v>
      </c>
      <c r="F55" s="32"/>
      <c r="G55" s="228"/>
      <c r="H55" s="228"/>
      <c r="I55" s="228"/>
      <c r="J55" s="5"/>
      <c r="K55" s="5"/>
      <c r="L55" s="5"/>
      <c r="M55" s="5"/>
    </row>
    <row r="56" spans="2:13" ht="15">
      <c r="B56" s="68" t="s">
        <v>156</v>
      </c>
      <c r="C56" s="69">
        <v>7.197909848552669</v>
      </c>
      <c r="D56" s="227">
        <v>4.6991361629973385</v>
      </c>
      <c r="E56" s="69">
        <v>3.7377279402976775</v>
      </c>
      <c r="F56" s="32"/>
      <c r="G56" s="228"/>
      <c r="H56" s="228"/>
      <c r="I56" s="228"/>
      <c r="J56" s="5"/>
      <c r="K56" s="5"/>
      <c r="L56" s="5"/>
      <c r="M56" s="5"/>
    </row>
    <row r="57" spans="2:13" ht="15">
      <c r="B57" s="68" t="s">
        <v>157</v>
      </c>
      <c r="C57" s="69">
        <v>10.738622102458477</v>
      </c>
      <c r="D57" s="227">
        <v>9.968137248061396</v>
      </c>
      <c r="E57" s="69">
        <v>9.482004798531984</v>
      </c>
      <c r="F57" s="32"/>
      <c r="G57" s="228"/>
      <c r="H57" s="228"/>
      <c r="I57" s="228"/>
      <c r="J57" s="5"/>
      <c r="K57" s="5"/>
      <c r="L57" s="5"/>
      <c r="M57" s="5"/>
    </row>
    <row r="58" spans="2:13" ht="15">
      <c r="B58" s="68" t="s">
        <v>158</v>
      </c>
      <c r="C58" s="69">
        <v>9.361608275920808</v>
      </c>
      <c r="D58" s="227">
        <v>7.070538840504137</v>
      </c>
      <c r="E58" s="69">
        <v>6.840181671724366</v>
      </c>
      <c r="F58" s="32"/>
      <c r="G58" s="228"/>
      <c r="H58" s="228"/>
      <c r="I58" s="228"/>
      <c r="J58" s="5"/>
      <c r="K58" s="5"/>
      <c r="L58" s="5"/>
      <c r="M58" s="5"/>
    </row>
    <row r="59" spans="2:13" ht="15">
      <c r="B59" s="68" t="s">
        <v>159</v>
      </c>
      <c r="C59" s="16">
        <v>28.46066868615794</v>
      </c>
      <c r="D59" s="227">
        <v>26.394300594802893</v>
      </c>
      <c r="E59" s="22">
        <v>27.379204282562505</v>
      </c>
      <c r="F59" s="32"/>
      <c r="G59" s="228"/>
      <c r="H59" s="228"/>
      <c r="I59" s="228"/>
      <c r="J59" s="5"/>
      <c r="K59" s="5"/>
      <c r="L59" s="5"/>
      <c r="M59" s="5"/>
    </row>
    <row r="60" spans="2:13" ht="15">
      <c r="B60" s="68" t="s">
        <v>160</v>
      </c>
      <c r="C60" s="21">
        <v>41.54301398499283</v>
      </c>
      <c r="D60" s="227">
        <v>49.12410060912281</v>
      </c>
      <c r="E60" s="21">
        <v>50.134618097092876</v>
      </c>
      <c r="F60" s="32"/>
      <c r="G60" s="228"/>
      <c r="H60" s="228"/>
      <c r="I60" s="228"/>
      <c r="J60" s="5"/>
      <c r="K60" s="5"/>
      <c r="L60" s="5"/>
      <c r="M60" s="5"/>
    </row>
    <row r="61" spans="2:13" ht="15">
      <c r="B61" s="12" t="s">
        <v>116</v>
      </c>
      <c r="C61" s="211">
        <v>100</v>
      </c>
      <c r="D61" s="226">
        <v>100</v>
      </c>
      <c r="E61" s="214">
        <v>100</v>
      </c>
      <c r="F61" s="32"/>
      <c r="G61" s="219"/>
      <c r="H61" s="219"/>
      <c r="I61" s="219"/>
      <c r="J61" s="5"/>
      <c r="K61" s="5"/>
      <c r="L61" s="5"/>
      <c r="M61" s="5"/>
    </row>
    <row r="62" spans="2:13" ht="15">
      <c r="B62" s="13">
        <v>0</v>
      </c>
      <c r="C62" s="16">
        <v>0.35269844655763827</v>
      </c>
      <c r="D62" s="227">
        <v>0.06961063486039046</v>
      </c>
      <c r="E62" s="22">
        <v>0.7037033805775723</v>
      </c>
      <c r="F62" s="32"/>
      <c r="G62" s="228"/>
      <c r="H62" s="228"/>
      <c r="I62" s="228"/>
      <c r="J62" s="5"/>
      <c r="K62" s="5"/>
      <c r="L62" s="5"/>
      <c r="M62" s="5"/>
    </row>
    <row r="63" spans="2:13" ht="15">
      <c r="B63" s="67" t="s">
        <v>155</v>
      </c>
      <c r="C63" s="22">
        <v>4.650740853237457</v>
      </c>
      <c r="D63" s="227">
        <v>2.856404801260431</v>
      </c>
      <c r="E63" s="22">
        <v>4.092397257245392</v>
      </c>
      <c r="F63" s="32"/>
      <c r="G63" s="228"/>
      <c r="H63" s="228"/>
      <c r="I63" s="228"/>
      <c r="J63" s="5"/>
      <c r="K63" s="5"/>
      <c r="L63" s="5"/>
      <c r="M63" s="5"/>
    </row>
    <row r="64" spans="2:13" ht="15">
      <c r="B64" s="68" t="s">
        <v>156</v>
      </c>
      <c r="C64" s="69">
        <v>8.731101136557601</v>
      </c>
      <c r="D64" s="227">
        <v>8.12066252922489</v>
      </c>
      <c r="E64" s="69">
        <v>8.647502730187215</v>
      </c>
      <c r="F64" s="32"/>
      <c r="G64" s="228"/>
      <c r="H64" s="228"/>
      <c r="I64" s="228"/>
      <c r="J64" s="5"/>
      <c r="K64" s="5"/>
      <c r="L64" s="5"/>
      <c r="M64" s="5"/>
    </row>
    <row r="65" spans="2:13" ht="15">
      <c r="B65" s="68" t="s">
        <v>157</v>
      </c>
      <c r="C65" s="69">
        <v>16.02745505484133</v>
      </c>
      <c r="D65" s="227">
        <v>14.205554678319322</v>
      </c>
      <c r="E65" s="69">
        <v>12.501785904722656</v>
      </c>
      <c r="F65" s="32"/>
      <c r="G65" s="228"/>
      <c r="H65" s="228"/>
      <c r="I65" s="228"/>
      <c r="J65" s="5"/>
      <c r="K65" s="5"/>
      <c r="L65" s="5"/>
      <c r="M65" s="5"/>
    </row>
    <row r="66" spans="2:13" ht="15">
      <c r="B66" s="68" t="s">
        <v>158</v>
      </c>
      <c r="C66" s="69">
        <v>11.150423134490035</v>
      </c>
      <c r="D66" s="227">
        <v>11.5399821106057</v>
      </c>
      <c r="E66" s="69">
        <v>11.148499855884099</v>
      </c>
      <c r="F66" s="32"/>
      <c r="G66" s="228"/>
      <c r="H66" s="228"/>
      <c r="I66" s="228"/>
      <c r="J66" s="5"/>
      <c r="K66" s="5"/>
      <c r="L66" s="5"/>
      <c r="M66" s="5"/>
    </row>
    <row r="67" spans="2:13" ht="15">
      <c r="B67" s="68" t="s">
        <v>159</v>
      </c>
      <c r="C67" s="16">
        <v>23.309878981225495</v>
      </c>
      <c r="D67" s="227">
        <v>22.331122474190106</v>
      </c>
      <c r="E67" s="22">
        <v>19.138695551408755</v>
      </c>
      <c r="F67" s="32"/>
      <c r="G67" s="228"/>
      <c r="H67" s="228"/>
      <c r="I67" s="228"/>
      <c r="J67" s="5"/>
      <c r="K67" s="5"/>
      <c r="L67" s="5"/>
      <c r="M67" s="5"/>
    </row>
    <row r="68" spans="2:13" ht="15">
      <c r="B68" s="68" t="s">
        <v>160</v>
      </c>
      <c r="C68" s="21">
        <v>35.777702393087345</v>
      </c>
      <c r="D68" s="227">
        <v>40.876662771538435</v>
      </c>
      <c r="E68" s="21">
        <v>43.76741531997359</v>
      </c>
      <c r="F68" s="32"/>
      <c r="G68" s="228"/>
      <c r="H68" s="228"/>
      <c r="I68" s="228"/>
      <c r="J68" s="5"/>
      <c r="K68" s="5"/>
      <c r="L68" s="5"/>
      <c r="M68" s="5"/>
    </row>
    <row r="69" spans="4:9" ht="15">
      <c r="D69" s="2"/>
      <c r="E69" s="2"/>
      <c r="F69" s="2"/>
      <c r="G69" s="2"/>
      <c r="H69" s="2"/>
      <c r="I69" s="2"/>
    </row>
    <row r="70" spans="1:10" ht="15" customHeight="1">
      <c r="A70" s="18"/>
      <c r="B70" s="51" t="s">
        <v>260</v>
      </c>
      <c r="C70" s="21"/>
      <c r="D70" s="21"/>
      <c r="E70" s="21"/>
      <c r="G70" s="212"/>
      <c r="H70" s="212"/>
      <c r="I70" s="212"/>
      <c r="J70"/>
    </row>
    <row r="71" spans="2:13" ht="15">
      <c r="B71" s="12" t="s">
        <v>6</v>
      </c>
      <c r="C71" s="219">
        <v>100</v>
      </c>
      <c r="D71" s="219">
        <v>100</v>
      </c>
      <c r="E71" s="219">
        <v>100</v>
      </c>
      <c r="F71" s="32"/>
      <c r="J71" s="5"/>
      <c r="K71" s="5"/>
      <c r="L71" s="5"/>
      <c r="M71" s="5"/>
    </row>
    <row r="72" spans="2:13" ht="15">
      <c r="B72" s="13">
        <v>0</v>
      </c>
      <c r="C72" s="228">
        <v>0</v>
      </c>
      <c r="D72" s="228">
        <v>0.26412323495918827</v>
      </c>
      <c r="E72" s="228">
        <v>0</v>
      </c>
      <c r="F72" s="32"/>
      <c r="J72" s="5"/>
      <c r="K72" s="5"/>
      <c r="L72" s="5"/>
      <c r="M72" s="5"/>
    </row>
    <row r="73" spans="2:13" ht="15">
      <c r="B73" s="67" t="s">
        <v>155</v>
      </c>
      <c r="C73" s="228">
        <v>4.644672762509453</v>
      </c>
      <c r="D73" s="228">
        <v>3.5834037178209406</v>
      </c>
      <c r="E73" s="228">
        <v>5.671513234024389</v>
      </c>
      <c r="F73" s="32"/>
      <c r="J73" s="5"/>
      <c r="K73" s="5"/>
      <c r="L73" s="5"/>
      <c r="M73" s="5"/>
    </row>
    <row r="74" spans="2:13" ht="15">
      <c r="B74" s="68" t="s">
        <v>156</v>
      </c>
      <c r="C74" s="228">
        <v>8.868966970411183</v>
      </c>
      <c r="D74" s="228">
        <v>10.761168718556744</v>
      </c>
      <c r="E74" s="228">
        <v>11.084580344242799</v>
      </c>
      <c r="F74" s="32"/>
      <c r="J74" s="5"/>
      <c r="K74" s="5"/>
      <c r="L74" s="5"/>
      <c r="M74" s="5"/>
    </row>
    <row r="75" spans="2:13" ht="15">
      <c r="B75" s="68" t="s">
        <v>157</v>
      </c>
      <c r="C75" s="228">
        <v>15.220397780005824</v>
      </c>
      <c r="D75" s="228">
        <v>17.550622186540696</v>
      </c>
      <c r="E75" s="228">
        <v>19.037648262341882</v>
      </c>
      <c r="F75" s="32"/>
      <c r="J75" s="5"/>
      <c r="K75" s="5"/>
      <c r="L75" s="5"/>
      <c r="M75" s="5"/>
    </row>
    <row r="76" spans="2:13" ht="15">
      <c r="B76" s="68" t="s">
        <v>158</v>
      </c>
      <c r="C76" s="228">
        <v>10.927530397290388</v>
      </c>
      <c r="D76" s="228">
        <v>12.429241974821526</v>
      </c>
      <c r="E76" s="228">
        <v>11.851819444724912</v>
      </c>
      <c r="F76" s="32"/>
      <c r="J76" s="5"/>
      <c r="K76" s="5"/>
      <c r="L76" s="5"/>
      <c r="M76" s="5"/>
    </row>
    <row r="77" spans="2:13" ht="15">
      <c r="B77" s="68" t="s">
        <v>159</v>
      </c>
      <c r="C77" s="228">
        <v>24.101850244617417</v>
      </c>
      <c r="D77" s="228">
        <v>22.41641448339855</v>
      </c>
      <c r="E77" s="228">
        <v>22.328675990015608</v>
      </c>
      <c r="F77" s="32"/>
      <c r="J77" s="5"/>
      <c r="K77" s="5"/>
      <c r="L77" s="5"/>
      <c r="M77" s="5"/>
    </row>
    <row r="78" spans="2:13" ht="15">
      <c r="B78" s="68" t="s">
        <v>160</v>
      </c>
      <c r="C78" s="228">
        <v>36.23658184516527</v>
      </c>
      <c r="D78" s="228">
        <v>32.995025683901474</v>
      </c>
      <c r="E78" s="228">
        <v>30.025762724653283</v>
      </c>
      <c r="F78" s="32"/>
      <c r="J78" s="5"/>
      <c r="K78" s="5"/>
      <c r="L78" s="5"/>
      <c r="M78" s="5"/>
    </row>
    <row r="79" spans="2:13" ht="15">
      <c r="B79" s="12" t="s">
        <v>2</v>
      </c>
      <c r="C79" s="219">
        <v>100</v>
      </c>
      <c r="D79" s="219">
        <v>100</v>
      </c>
      <c r="E79" s="219">
        <v>100</v>
      </c>
      <c r="F79" s="32"/>
      <c r="J79" s="5"/>
      <c r="K79" s="5"/>
      <c r="L79" s="5"/>
      <c r="M79" s="5"/>
    </row>
    <row r="80" spans="2:13" ht="15">
      <c r="B80" s="13">
        <v>0</v>
      </c>
      <c r="C80" s="228">
        <v>0</v>
      </c>
      <c r="D80" s="228">
        <v>0.2418497903538591</v>
      </c>
      <c r="E80" s="228">
        <v>0</v>
      </c>
      <c r="F80" s="32"/>
      <c r="J80" s="5"/>
      <c r="K80" s="5"/>
      <c r="L80" s="5"/>
      <c r="M80" s="5"/>
    </row>
    <row r="81" spans="2:13" ht="15">
      <c r="B81" s="67" t="s">
        <v>155</v>
      </c>
      <c r="C81" s="228">
        <v>3.673348829989574</v>
      </c>
      <c r="D81" s="228">
        <v>2.4755332329917303</v>
      </c>
      <c r="E81" s="228">
        <v>4.148860559008941</v>
      </c>
      <c r="F81" s="32"/>
      <c r="J81" s="5"/>
      <c r="K81" s="5"/>
      <c r="L81" s="5"/>
      <c r="M81" s="5"/>
    </row>
    <row r="82" spans="2:13" ht="15">
      <c r="B82" s="68" t="s">
        <v>156</v>
      </c>
      <c r="C82" s="228">
        <v>7.449777155739186</v>
      </c>
      <c r="D82" s="228">
        <v>8.700955723681533</v>
      </c>
      <c r="E82" s="228">
        <v>9.755302541195547</v>
      </c>
      <c r="F82" s="32"/>
      <c r="J82" s="5"/>
      <c r="K82" s="5"/>
      <c r="L82" s="5"/>
      <c r="M82" s="5"/>
    </row>
    <row r="83" spans="2:13" ht="15">
      <c r="B83" s="68" t="s">
        <v>157</v>
      </c>
      <c r="C83" s="228">
        <v>14.266764727811347</v>
      </c>
      <c r="D83" s="228">
        <v>16.60069207293956</v>
      </c>
      <c r="E83" s="228">
        <v>18.693274192831577</v>
      </c>
      <c r="F83" s="32"/>
      <c r="J83" s="5"/>
      <c r="K83" s="5"/>
      <c r="L83" s="5"/>
      <c r="M83" s="5"/>
    </row>
    <row r="84" spans="2:13" ht="15">
      <c r="B84" s="68" t="s">
        <v>158</v>
      </c>
      <c r="C84" s="228">
        <v>9.815272975279177</v>
      </c>
      <c r="D84" s="228">
        <v>12.081483639432072</v>
      </c>
      <c r="E84" s="228">
        <v>11.955535333567433</v>
      </c>
      <c r="F84" s="32"/>
      <c r="J84" s="5"/>
      <c r="K84" s="5"/>
      <c r="L84" s="5"/>
      <c r="M84" s="5"/>
    </row>
    <row r="85" spans="2:13" ht="15">
      <c r="B85" s="68" t="s">
        <v>159</v>
      </c>
      <c r="C85" s="228">
        <v>24.57151088435662</v>
      </c>
      <c r="D85" s="228">
        <v>24.584132436901903</v>
      </c>
      <c r="E85" s="228">
        <v>23.51695017442626</v>
      </c>
      <c r="F85" s="32"/>
      <c r="J85" s="5"/>
      <c r="K85" s="5"/>
      <c r="L85" s="5"/>
      <c r="M85" s="5"/>
    </row>
    <row r="86" spans="2:13" ht="15">
      <c r="B86" s="68" t="s">
        <v>160</v>
      </c>
      <c r="C86" s="228">
        <v>40.22332542682423</v>
      </c>
      <c r="D86" s="228">
        <v>35.31535310369953</v>
      </c>
      <c r="E86" s="228">
        <v>31.930077198967528</v>
      </c>
      <c r="F86" s="32"/>
      <c r="J86" s="5"/>
      <c r="K86" s="5"/>
      <c r="L86" s="5"/>
      <c r="M86" s="5"/>
    </row>
    <row r="87" spans="2:13" ht="15">
      <c r="B87" s="12" t="s">
        <v>3</v>
      </c>
      <c r="C87" s="219">
        <v>100</v>
      </c>
      <c r="D87" s="219">
        <v>100</v>
      </c>
      <c r="E87" s="219">
        <v>100</v>
      </c>
      <c r="F87" s="32"/>
      <c r="J87" s="5"/>
      <c r="K87" s="5"/>
      <c r="L87" s="5"/>
      <c r="M87" s="5"/>
    </row>
    <row r="88" spans="2:13" ht="15">
      <c r="B88" s="13">
        <v>0</v>
      </c>
      <c r="C88" s="228">
        <v>0</v>
      </c>
      <c r="D88" s="228">
        <v>0.2874536650574662</v>
      </c>
      <c r="E88" s="228">
        <v>0</v>
      </c>
      <c r="F88" s="32"/>
      <c r="J88" s="5"/>
      <c r="K88" s="5"/>
      <c r="L88" s="5"/>
      <c r="M88" s="5"/>
    </row>
    <row r="89" spans="2:13" ht="15">
      <c r="B89" s="67" t="s">
        <v>155</v>
      </c>
      <c r="C89" s="228">
        <v>5.632535640232209</v>
      </c>
      <c r="D89" s="228">
        <v>4.743848155681534</v>
      </c>
      <c r="E89" s="228">
        <v>7.219117329645956</v>
      </c>
      <c r="F89" s="32"/>
      <c r="J89" s="5"/>
      <c r="K89" s="5"/>
      <c r="L89" s="5"/>
      <c r="M89" s="5"/>
    </row>
    <row r="90" spans="2:13" ht="15">
      <c r="B90" s="68" t="s">
        <v>156</v>
      </c>
      <c r="C90" s="228">
        <v>10.312321640690486</v>
      </c>
      <c r="D90" s="228">
        <v>12.919149045182738</v>
      </c>
      <c r="E90" s="228">
        <v>12.4356407705432</v>
      </c>
      <c r="F90" s="32"/>
      <c r="J90" s="5"/>
      <c r="K90" s="5"/>
      <c r="L90" s="5"/>
      <c r="M90" s="5"/>
    </row>
    <row r="91" spans="2:13" ht="15">
      <c r="B91" s="68" t="s">
        <v>157</v>
      </c>
      <c r="C91" s="228">
        <v>16.190268550911867</v>
      </c>
      <c r="D91" s="228">
        <v>18.545631198677025</v>
      </c>
      <c r="E91" s="228">
        <v>19.387665524415873</v>
      </c>
      <c r="F91" s="32"/>
      <c r="J91" s="5"/>
      <c r="K91" s="5"/>
      <c r="L91" s="5"/>
      <c r="M91" s="5"/>
    </row>
    <row r="92" spans="2:13" ht="15">
      <c r="B92" s="68" t="s">
        <v>158</v>
      </c>
      <c r="C92" s="228">
        <v>12.058726469877644</v>
      </c>
      <c r="D92" s="228">
        <v>12.79350316920182</v>
      </c>
      <c r="E92" s="228">
        <v>11.74640398328135</v>
      </c>
      <c r="F92" s="32"/>
      <c r="J92" s="5"/>
      <c r="K92" s="5"/>
      <c r="L92" s="5"/>
      <c r="M92" s="5"/>
    </row>
    <row r="93" spans="2:13" ht="15">
      <c r="B93" s="68" t="s">
        <v>159</v>
      </c>
      <c r="C93" s="228">
        <v>23.62419259036642</v>
      </c>
      <c r="D93" s="228">
        <v>20.14582755429491</v>
      </c>
      <c r="E93" s="228">
        <v>21.120929781906085</v>
      </c>
      <c r="F93" s="32"/>
      <c r="J93" s="5"/>
      <c r="K93" s="5"/>
      <c r="L93" s="5"/>
      <c r="M93" s="5"/>
    </row>
    <row r="94" spans="2:13" ht="15">
      <c r="B94" s="68" t="s">
        <v>160</v>
      </c>
      <c r="C94" s="228">
        <v>32.18195510792171</v>
      </c>
      <c r="D94" s="228">
        <v>30.564587211903977</v>
      </c>
      <c r="E94" s="228">
        <v>28.090242610209934</v>
      </c>
      <c r="F94" s="32"/>
      <c r="J94" s="5"/>
      <c r="K94" s="5"/>
      <c r="L94" s="5"/>
      <c r="M94" s="5"/>
    </row>
    <row r="95" spans="2:13" ht="15">
      <c r="B95" s="12" t="s">
        <v>115</v>
      </c>
      <c r="C95" s="219">
        <v>100</v>
      </c>
      <c r="D95" s="219">
        <v>100</v>
      </c>
      <c r="E95" s="219">
        <v>100</v>
      </c>
      <c r="F95" s="32"/>
      <c r="J95" s="5"/>
      <c r="K95" s="5"/>
      <c r="L95" s="5"/>
      <c r="M95" s="5"/>
    </row>
    <row r="96" spans="2:13" ht="15">
      <c r="B96" s="13">
        <v>0</v>
      </c>
      <c r="C96" s="228">
        <v>0</v>
      </c>
      <c r="D96" s="228">
        <v>0.535611198326971</v>
      </c>
      <c r="E96" s="228">
        <v>0</v>
      </c>
      <c r="F96" s="32"/>
      <c r="J96" s="5"/>
      <c r="K96" s="5"/>
      <c r="L96" s="5"/>
      <c r="M96" s="5"/>
    </row>
    <row r="97" spans="2:13" ht="15">
      <c r="B97" s="67" t="s">
        <v>155</v>
      </c>
      <c r="C97" s="228">
        <v>2.583715154572075</v>
      </c>
      <c r="D97" s="228">
        <v>2.7053742714908235</v>
      </c>
      <c r="E97" s="228">
        <v>2.3245061026677183</v>
      </c>
      <c r="F97" s="32"/>
      <c r="J97" s="5"/>
      <c r="K97" s="5"/>
      <c r="L97" s="5"/>
      <c r="M97" s="5"/>
    </row>
    <row r="98" spans="2:13" ht="15">
      <c r="B98" s="68" t="s">
        <v>156</v>
      </c>
      <c r="C98" s="228">
        <v>7.639044495329484</v>
      </c>
      <c r="D98" s="228">
        <v>6.200732685260412</v>
      </c>
      <c r="E98" s="228">
        <v>4.732777597370718</v>
      </c>
      <c r="F98" s="32"/>
      <c r="J98" s="5"/>
      <c r="K98" s="5"/>
      <c r="L98" s="5"/>
      <c r="M98" s="5"/>
    </row>
    <row r="99" spans="2:13" ht="15">
      <c r="B99" s="68" t="s">
        <v>157</v>
      </c>
      <c r="C99" s="228">
        <v>10.656442728981084</v>
      </c>
      <c r="D99" s="228">
        <v>11.638177438673745</v>
      </c>
      <c r="E99" s="228">
        <v>11.712033472019325</v>
      </c>
      <c r="F99" s="32"/>
      <c r="J99" s="5"/>
      <c r="K99" s="5"/>
      <c r="L99" s="5"/>
      <c r="M99" s="5"/>
    </row>
    <row r="100" spans="2:13" ht="15">
      <c r="B100" s="68" t="s">
        <v>158</v>
      </c>
      <c r="C100" s="228">
        <v>9.463214670594235</v>
      </c>
      <c r="D100" s="228">
        <v>7.938453575917479</v>
      </c>
      <c r="E100" s="228">
        <v>7.8023363626084095</v>
      </c>
      <c r="F100" s="32"/>
      <c r="J100" s="5"/>
      <c r="K100" s="5"/>
      <c r="L100" s="5"/>
      <c r="M100" s="5"/>
    </row>
    <row r="101" spans="2:13" ht="15">
      <c r="B101" s="68" t="s">
        <v>159</v>
      </c>
      <c r="C101" s="228">
        <v>28.58184155837253</v>
      </c>
      <c r="D101" s="228">
        <v>28.46174835206088</v>
      </c>
      <c r="E101" s="228">
        <v>29.415704113623466</v>
      </c>
      <c r="F101" s="32"/>
      <c r="J101" s="5"/>
      <c r="K101" s="5"/>
      <c r="L101" s="5"/>
      <c r="M101" s="5"/>
    </row>
    <row r="102" spans="2:13" ht="15">
      <c r="B102" s="68" t="s">
        <v>160</v>
      </c>
      <c r="C102" s="228">
        <v>41.07574139215046</v>
      </c>
      <c r="D102" s="228">
        <v>42.51990247826846</v>
      </c>
      <c r="E102" s="228">
        <v>44.01264235171036</v>
      </c>
      <c r="F102" s="32"/>
      <c r="J102" s="5"/>
      <c r="K102" s="5"/>
      <c r="L102" s="5"/>
      <c r="M102" s="5"/>
    </row>
    <row r="103" spans="2:13" ht="15">
      <c r="B103" s="12" t="s">
        <v>116</v>
      </c>
      <c r="C103" s="219">
        <v>100</v>
      </c>
      <c r="D103" s="219">
        <v>100</v>
      </c>
      <c r="E103" s="219">
        <v>100</v>
      </c>
      <c r="F103" s="32"/>
      <c r="J103" s="5"/>
      <c r="K103" s="5"/>
      <c r="L103" s="5"/>
      <c r="M103" s="5"/>
    </row>
    <row r="104" spans="2:13" ht="15">
      <c r="B104" s="13">
        <v>0</v>
      </c>
      <c r="C104" s="228">
        <v>0</v>
      </c>
      <c r="D104" s="228">
        <v>0.2036815329836874</v>
      </c>
      <c r="E104" s="228">
        <v>0</v>
      </c>
      <c r="F104" s="32"/>
      <c r="J104" s="5"/>
      <c r="K104" s="5"/>
      <c r="L104" s="5"/>
      <c r="M104" s="5"/>
    </row>
    <row r="105" spans="2:13" ht="15">
      <c r="B105" s="67" t="s">
        <v>155</v>
      </c>
      <c r="C105" s="228">
        <v>5.011609237084209</v>
      </c>
      <c r="D105" s="228">
        <v>3.7788805023622456</v>
      </c>
      <c r="E105" s="228">
        <v>6.423432485184725</v>
      </c>
      <c r="F105" s="32"/>
      <c r="J105" s="5"/>
      <c r="K105" s="5"/>
      <c r="L105" s="5"/>
      <c r="M105" s="5"/>
    </row>
    <row r="106" spans="2:13" ht="15">
      <c r="B106" s="68" t="s">
        <v>156</v>
      </c>
      <c r="C106" s="228">
        <v>9.087944505547572</v>
      </c>
      <c r="D106" s="228">
        <v>11.776464248360478</v>
      </c>
      <c r="E106" s="228">
        <v>12.511539587980717</v>
      </c>
      <c r="F106" s="32"/>
      <c r="J106" s="5"/>
      <c r="K106" s="5"/>
      <c r="L106" s="5"/>
      <c r="M106" s="5"/>
    </row>
    <row r="107" spans="2:13" ht="15">
      <c r="B107" s="68" t="s">
        <v>157</v>
      </c>
      <c r="C107" s="228">
        <v>16.032972269694977</v>
      </c>
      <c r="D107" s="228">
        <v>18.86691709318845</v>
      </c>
      <c r="E107" s="228">
        <v>20.683378483775655</v>
      </c>
      <c r="F107" s="32"/>
      <c r="J107" s="5"/>
      <c r="K107" s="5"/>
      <c r="L107" s="5"/>
      <c r="M107" s="5"/>
    </row>
    <row r="108" spans="2:13" ht="15">
      <c r="B108" s="68" t="s">
        <v>158</v>
      </c>
      <c r="C108" s="228">
        <v>11.188239714332594</v>
      </c>
      <c r="D108" s="228">
        <v>13.429031765405714</v>
      </c>
      <c r="E108" s="228">
        <v>12.761552877368343</v>
      </c>
      <c r="F108" s="32"/>
      <c r="J108" s="5"/>
      <c r="K108" s="5"/>
      <c r="L108" s="5"/>
      <c r="M108" s="5"/>
    </row>
    <row r="109" spans="2:13" ht="15">
      <c r="B109" s="68" t="s">
        <v>159</v>
      </c>
      <c r="C109" s="228">
        <v>23.304224804645525</v>
      </c>
      <c r="D109" s="228">
        <v>21.07053430698327</v>
      </c>
      <c r="E109" s="228">
        <v>20.736545268292698</v>
      </c>
      <c r="F109" s="32"/>
      <c r="J109" s="5"/>
      <c r="K109" s="5"/>
      <c r="L109" s="5"/>
      <c r="M109" s="5"/>
    </row>
    <row r="110" spans="2:13" ht="15">
      <c r="B110" s="68" t="s">
        <v>160</v>
      </c>
      <c r="C110" s="228">
        <v>35.37500946869471</v>
      </c>
      <c r="D110" s="228">
        <v>30.874490550715432</v>
      </c>
      <c r="E110" s="228">
        <v>26.883551297398842</v>
      </c>
      <c r="F110" s="32"/>
      <c r="J110" s="5"/>
      <c r="K110" s="5"/>
      <c r="L110" s="5"/>
      <c r="M110" s="5"/>
    </row>
    <row r="111" spans="4:9" ht="15">
      <c r="D111" s="2"/>
      <c r="E111" s="2"/>
      <c r="F111" s="2"/>
      <c r="G111" s="2"/>
      <c r="H111" s="2"/>
      <c r="I111" s="2"/>
    </row>
    <row r="112" spans="1:9" ht="15">
      <c r="A112" s="6" t="s">
        <v>7</v>
      </c>
      <c r="B112" s="7" t="s">
        <v>9</v>
      </c>
      <c r="C112" s="25" t="s">
        <v>1</v>
      </c>
      <c r="D112" s="25" t="s">
        <v>1</v>
      </c>
      <c r="E112" s="25" t="s">
        <v>1</v>
      </c>
      <c r="F112" s="2"/>
      <c r="G112" s="2"/>
      <c r="H112" s="2"/>
      <c r="I112" s="2"/>
    </row>
    <row r="113" spans="4:9" ht="15">
      <c r="D113" s="2"/>
      <c r="E113" s="2"/>
      <c r="F113" s="2"/>
      <c r="G113" s="2"/>
      <c r="H113" s="2"/>
      <c r="I113" s="2"/>
    </row>
    <row r="114" spans="1:9" ht="15">
      <c r="A114" s="6" t="s">
        <v>8</v>
      </c>
      <c r="B114" s="7" t="s">
        <v>161</v>
      </c>
      <c r="D114" s="2"/>
      <c r="E114" s="2"/>
      <c r="F114" s="2"/>
      <c r="G114" s="2"/>
      <c r="H114" s="2"/>
      <c r="I114" s="2"/>
    </row>
    <row r="115" spans="1:9" ht="30">
      <c r="A115" s="18"/>
      <c r="B115" s="46" t="s">
        <v>196</v>
      </c>
      <c r="D115" s="2"/>
      <c r="E115" s="2"/>
      <c r="F115" s="2"/>
      <c r="G115" s="212"/>
      <c r="H115" s="212"/>
      <c r="I115" s="212"/>
    </row>
    <row r="116" spans="1:9" ht="75">
      <c r="A116" s="18"/>
      <c r="B116" s="46" t="s">
        <v>262</v>
      </c>
      <c r="C116" s="254"/>
      <c r="D116" s="254"/>
      <c r="E116" s="254"/>
      <c r="F116" s="2"/>
      <c r="G116" s="255"/>
      <c r="H116" s="255"/>
      <c r="I116" s="255"/>
    </row>
    <row r="117" spans="2:9" ht="15">
      <c r="B117" s="14" t="s">
        <v>190</v>
      </c>
      <c r="C117" s="21">
        <v>41.73599867046327</v>
      </c>
      <c r="D117" s="21">
        <f>D122/D127*100</f>
        <v>36.51982999282123</v>
      </c>
      <c r="E117" s="21">
        <v>36.43034183221191</v>
      </c>
      <c r="F117" s="229"/>
      <c r="G117" s="256"/>
      <c r="H117" s="256"/>
      <c r="I117" s="256"/>
    </row>
    <row r="118" spans="2:9" s="2" customFormat="1" ht="15">
      <c r="B118" s="56" t="s">
        <v>2</v>
      </c>
      <c r="C118" s="21">
        <v>37.60359727843727</v>
      </c>
      <c r="D118" s="21">
        <f>D123/D128*100</f>
        <v>31.20226651380017</v>
      </c>
      <c r="E118" s="21">
        <v>31.932351007818156</v>
      </c>
      <c r="G118" s="256"/>
      <c r="H118" s="256"/>
      <c r="I118" s="256"/>
    </row>
    <row r="119" spans="2:9" s="2" customFormat="1" ht="15">
      <c r="B119" s="56" t="s">
        <v>3</v>
      </c>
      <c r="C119" s="21">
        <v>45.938763365495404</v>
      </c>
      <c r="D119" s="21">
        <f>D124/D129*100</f>
        <v>42.08973825078238</v>
      </c>
      <c r="E119" s="21">
        <v>40.99007978229364</v>
      </c>
      <c r="G119" s="256"/>
      <c r="H119" s="256"/>
      <c r="I119" s="256"/>
    </row>
    <row r="120" spans="2:9" s="2" customFormat="1" ht="15">
      <c r="B120" s="56" t="s">
        <v>115</v>
      </c>
      <c r="C120" s="21">
        <v>31.846238730689503</v>
      </c>
      <c r="D120" s="21">
        <f>D125/D130*100</f>
        <v>26.72136681937723</v>
      </c>
      <c r="E120" s="21">
        <v>23.200611102514763</v>
      </c>
      <c r="G120" s="256"/>
      <c r="H120" s="256"/>
      <c r="I120" s="256"/>
    </row>
    <row r="121" spans="2:9" s="2" customFormat="1" ht="15">
      <c r="B121" s="56" t="s">
        <v>116</v>
      </c>
      <c r="C121" s="21">
        <v>43.496788719086474</v>
      </c>
      <c r="D121" s="21">
        <f>D126/D131*100</f>
        <v>38.701274000874506</v>
      </c>
      <c r="E121" s="21">
        <v>39.38812779210215</v>
      </c>
      <c r="G121" s="256"/>
      <c r="H121" s="256"/>
      <c r="I121" s="256"/>
    </row>
    <row r="122" spans="2:42" ht="15">
      <c r="B122" s="14" t="s">
        <v>189</v>
      </c>
      <c r="C122" s="124">
        <v>2763850.643136094</v>
      </c>
      <c r="D122" s="124">
        <v>2578619.039174529</v>
      </c>
      <c r="E122" s="124">
        <v>2816962.794819895</v>
      </c>
      <c r="F122" s="85"/>
      <c r="G122" s="256"/>
      <c r="H122" s="256"/>
      <c r="I122" s="256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2:20" s="2" customFormat="1" ht="15">
      <c r="B123" s="56" t="s">
        <v>2</v>
      </c>
      <c r="C123" s="124">
        <v>1255607.7008801063</v>
      </c>
      <c r="D123" s="124">
        <v>1127108.1268111297</v>
      </c>
      <c r="E123" s="124">
        <v>1242994.8565312785</v>
      </c>
      <c r="F123" s="21"/>
      <c r="G123" s="256"/>
      <c r="H123" s="256"/>
      <c r="I123" s="256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2:20" s="2" customFormat="1" ht="15">
      <c r="B124" s="56" t="s">
        <v>3</v>
      </c>
      <c r="C124" s="124">
        <v>1508242.9422559976</v>
      </c>
      <c r="D124" s="124">
        <v>1451510.912363422</v>
      </c>
      <c r="E124" s="124">
        <v>1573967.9382886745</v>
      </c>
      <c r="F124" s="21"/>
      <c r="G124" s="256"/>
      <c r="H124" s="256"/>
      <c r="I124" s="256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2:20" s="2" customFormat="1" ht="15">
      <c r="B125" s="56" t="s">
        <v>115</v>
      </c>
      <c r="C125" s="124">
        <v>318730.08187279914</v>
      </c>
      <c r="D125" s="124">
        <v>343564.0579800165</v>
      </c>
      <c r="E125" s="124">
        <v>327796.1156817145</v>
      </c>
      <c r="F125" s="22"/>
      <c r="G125" s="256"/>
      <c r="H125" s="256"/>
      <c r="I125" s="256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spans="2:20" s="2" customFormat="1" ht="15">
      <c r="B126" s="56" t="s">
        <v>116</v>
      </c>
      <c r="C126" s="124">
        <v>2445120.561263286</v>
      </c>
      <c r="D126" s="124">
        <v>2235054.981194512</v>
      </c>
      <c r="E126" s="124">
        <v>2489166.679138208</v>
      </c>
      <c r="F126" s="22"/>
      <c r="G126" s="256"/>
      <c r="H126" s="256"/>
      <c r="I126" s="256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2:42" ht="15">
      <c r="B127" s="123" t="s">
        <v>185</v>
      </c>
      <c r="C127" s="215">
        <v>6622222.376799341</v>
      </c>
      <c r="D127" s="215">
        <v>7060873.612175667</v>
      </c>
      <c r="E127" s="215">
        <v>7732463.252181512</v>
      </c>
      <c r="F127" s="216"/>
      <c r="G127" s="256"/>
      <c r="H127" s="256"/>
      <c r="I127" s="256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:20" s="2" customFormat="1" ht="15">
      <c r="B128" s="56" t="s">
        <v>2</v>
      </c>
      <c r="C128" s="215">
        <v>3339062.727384594</v>
      </c>
      <c r="D128" s="215">
        <v>3612263.6357606626</v>
      </c>
      <c r="E128" s="215">
        <v>3892587.9783388013</v>
      </c>
      <c r="F128" s="70"/>
      <c r="G128" s="256"/>
      <c r="H128" s="256"/>
      <c r="I128" s="256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2:20" s="2" customFormat="1" ht="15">
      <c r="B129" s="56" t="s">
        <v>3</v>
      </c>
      <c r="C129" s="218">
        <v>3283159.649414591</v>
      </c>
      <c r="D129" s="218">
        <v>3448609.976414954</v>
      </c>
      <c r="E129" s="218">
        <v>3839875.273842664</v>
      </c>
      <c r="F129" s="70"/>
      <c r="G129" s="256"/>
      <c r="H129" s="256"/>
      <c r="I129" s="256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2:20" s="2" customFormat="1" ht="15">
      <c r="B130" s="56" t="s">
        <v>115</v>
      </c>
      <c r="C130" s="218">
        <v>1000840.5845606066</v>
      </c>
      <c r="D130" s="218">
        <v>1285727.8607877127</v>
      </c>
      <c r="E130" s="218">
        <v>1412877.0756654076</v>
      </c>
      <c r="F130" s="70"/>
      <c r="G130" s="256"/>
      <c r="H130" s="256"/>
      <c r="I130" s="256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spans="2:20" s="2" customFormat="1" ht="15">
      <c r="B131" s="56" t="s">
        <v>116</v>
      </c>
      <c r="C131" s="218">
        <v>5621381.792238751</v>
      </c>
      <c r="D131" s="218">
        <v>5775145.751387947</v>
      </c>
      <c r="E131" s="218">
        <v>6319586.17651616</v>
      </c>
      <c r="F131" s="70"/>
      <c r="G131" s="256"/>
      <c r="H131" s="256"/>
      <c r="I131" s="256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2:12" s="2" customFormat="1" ht="15">
      <c r="B132" s="14"/>
      <c r="C132" s="217"/>
      <c r="D132" s="121"/>
      <c r="E132" s="121"/>
      <c r="F132" s="121"/>
      <c r="G132" s="256"/>
      <c r="H132" s="256"/>
      <c r="I132" s="256"/>
      <c r="J132" s="121"/>
      <c r="K132" s="121"/>
      <c r="L132" s="121"/>
    </row>
    <row r="133" spans="1:9" ht="75">
      <c r="A133" s="18"/>
      <c r="B133" s="46" t="s">
        <v>261</v>
      </c>
      <c r="C133" s="254"/>
      <c r="D133" s="254"/>
      <c r="E133" s="254"/>
      <c r="F133" s="2"/>
      <c r="G133" s="256"/>
      <c r="H133" s="256"/>
      <c r="I133" s="256"/>
    </row>
    <row r="134" spans="2:9" ht="15">
      <c r="B134" s="14" t="s">
        <v>190</v>
      </c>
      <c r="C134" s="21">
        <v>42.131419065404046</v>
      </c>
      <c r="D134" s="21">
        <v>46.15165942909339</v>
      </c>
      <c r="E134" s="21">
        <v>49.27683623728229</v>
      </c>
      <c r="F134" s="229"/>
      <c r="G134" s="256"/>
      <c r="H134" s="256"/>
      <c r="I134" s="256"/>
    </row>
    <row r="135" spans="2:9" s="2" customFormat="1" ht="15">
      <c r="B135" s="56" t="s">
        <v>2</v>
      </c>
      <c r="C135" s="21">
        <v>37.984329861066676</v>
      </c>
      <c r="D135" s="21">
        <v>42.00892025033257</v>
      </c>
      <c r="E135" s="21">
        <v>46.21184575328326</v>
      </c>
      <c r="G135" s="256"/>
      <c r="H135" s="256"/>
      <c r="I135" s="256"/>
    </row>
    <row r="136" spans="2:9" s="2" customFormat="1" ht="15">
      <c r="B136" s="56" t="s">
        <v>3</v>
      </c>
      <c r="C136" s="21">
        <v>46.3491216653425</v>
      </c>
      <c r="D136" s="21">
        <v>50.49099214291958</v>
      </c>
      <c r="E136" s="21">
        <v>52.38390203002257</v>
      </c>
      <c r="G136" s="256"/>
      <c r="H136" s="256"/>
      <c r="I136" s="256"/>
    </row>
    <row r="137" spans="2:9" s="2" customFormat="1" ht="15">
      <c r="B137" s="56" t="s">
        <v>115</v>
      </c>
      <c r="C137" s="21">
        <v>32.19189614503383</v>
      </c>
      <c r="D137" s="21">
        <v>31.245596529869218</v>
      </c>
      <c r="E137" s="21">
        <v>27.468963079702295</v>
      </c>
      <c r="G137" s="256"/>
      <c r="H137" s="256"/>
      <c r="I137" s="256"/>
    </row>
    <row r="138" spans="2:9" s="2" customFormat="1" ht="15">
      <c r="B138" s="56" t="s">
        <v>116</v>
      </c>
      <c r="C138" s="21">
        <v>43.901069001583764</v>
      </c>
      <c r="D138" s="21">
        <v>49.47021469838366</v>
      </c>
      <c r="E138" s="21">
        <v>54.15244726508374</v>
      </c>
      <c r="G138" s="256"/>
      <c r="H138" s="256"/>
      <c r="I138" s="256"/>
    </row>
    <row r="139" spans="2:42" ht="15">
      <c r="B139" s="14" t="s">
        <v>189</v>
      </c>
      <c r="C139" s="124">
        <v>2790036.2610122906</v>
      </c>
      <c r="D139" s="124">
        <v>3258710.342210038</v>
      </c>
      <c r="E139" s="124">
        <v>3810313.253885516</v>
      </c>
      <c r="F139" s="85"/>
      <c r="G139" s="256"/>
      <c r="H139" s="256"/>
      <c r="I139" s="256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2:20" s="2" customFormat="1" ht="15">
      <c r="B140" s="56" t="s">
        <v>2</v>
      </c>
      <c r="C140" s="124">
        <v>1268320.6006376937</v>
      </c>
      <c r="D140" s="124">
        <v>1517472.9499784606</v>
      </c>
      <c r="E140" s="124">
        <v>1798836.752360774</v>
      </c>
      <c r="F140" s="21"/>
      <c r="G140" s="256"/>
      <c r="H140" s="256"/>
      <c r="I140" s="256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2:20" s="2" customFormat="1" ht="15">
      <c r="B141" s="56" t="s">
        <v>3</v>
      </c>
      <c r="C141" s="124">
        <v>1521715.6603746011</v>
      </c>
      <c r="D141" s="124">
        <v>1741237.392231615</v>
      </c>
      <c r="E141" s="124">
        <v>2011476.5015248018</v>
      </c>
      <c r="F141" s="21"/>
      <c r="G141" s="256"/>
      <c r="H141" s="256"/>
      <c r="I141" s="256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</row>
    <row r="142" spans="2:20" s="2" customFormat="1" ht="15">
      <c r="B142" s="56" t="s">
        <v>115</v>
      </c>
      <c r="C142" s="124">
        <v>322189.5615591</v>
      </c>
      <c r="D142" s="124">
        <v>401733.33985384734</v>
      </c>
      <c r="E142" s="124">
        <v>388102.6822761083</v>
      </c>
      <c r="F142" s="22"/>
      <c r="G142" s="256"/>
      <c r="H142" s="256"/>
      <c r="I142" s="256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2:20" s="2" customFormat="1" ht="15">
      <c r="B143" s="56" t="s">
        <v>116</v>
      </c>
      <c r="C143" s="124">
        <v>2467846.6994532</v>
      </c>
      <c r="D143" s="124">
        <v>2856977.0023561995</v>
      </c>
      <c r="E143" s="124">
        <v>3422210.5716094356</v>
      </c>
      <c r="F143" s="22"/>
      <c r="G143" s="256"/>
      <c r="H143" s="256"/>
      <c r="I143" s="256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2:42" ht="15">
      <c r="B144" s="123" t="s">
        <v>185</v>
      </c>
      <c r="C144" s="215">
        <v>6622222.376799341</v>
      </c>
      <c r="D144" s="215">
        <v>7060873.612175667</v>
      </c>
      <c r="E144" s="215">
        <v>7732463.252181512</v>
      </c>
      <c r="F144" s="216"/>
      <c r="G144" s="256"/>
      <c r="H144" s="256"/>
      <c r="I144" s="256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2:20" s="2" customFormat="1" ht="15">
      <c r="B145" s="56" t="s">
        <v>2</v>
      </c>
      <c r="C145" s="215">
        <v>3339062.727384594</v>
      </c>
      <c r="D145" s="215">
        <v>3612263.6357606626</v>
      </c>
      <c r="E145" s="215">
        <v>3892587.9783388013</v>
      </c>
      <c r="F145" s="70"/>
      <c r="G145" s="256"/>
      <c r="H145" s="256"/>
      <c r="I145" s="256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2:20" s="2" customFormat="1" ht="15">
      <c r="B146" s="56" t="s">
        <v>3</v>
      </c>
      <c r="C146" s="218">
        <v>3283159.649414591</v>
      </c>
      <c r="D146" s="218">
        <v>3448609.976414954</v>
      </c>
      <c r="E146" s="218">
        <v>3839875.273842664</v>
      </c>
      <c r="F146" s="70"/>
      <c r="G146" s="256"/>
      <c r="H146" s="256"/>
      <c r="I146" s="256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</row>
    <row r="147" spans="2:20" s="2" customFormat="1" ht="15">
      <c r="B147" s="56" t="s">
        <v>115</v>
      </c>
      <c r="C147" s="218">
        <v>1000840.5845606066</v>
      </c>
      <c r="D147" s="218">
        <v>1285727.8607877127</v>
      </c>
      <c r="E147" s="218">
        <v>1412877.0756654076</v>
      </c>
      <c r="F147" s="70"/>
      <c r="G147" s="256"/>
      <c r="H147" s="256"/>
      <c r="I147" s="256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2:20" s="2" customFormat="1" ht="15">
      <c r="B148" s="56" t="s">
        <v>116</v>
      </c>
      <c r="C148" s="218">
        <v>5621381.792238751</v>
      </c>
      <c r="D148" s="218">
        <v>5775145.751387947</v>
      </c>
      <c r="E148" s="218">
        <v>6319586.17651616</v>
      </c>
      <c r="F148" s="70"/>
      <c r="G148" s="256"/>
      <c r="H148" s="256"/>
      <c r="I148" s="256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2:12" s="2" customFormat="1" ht="15">
      <c r="B149" s="14"/>
      <c r="C149" s="217"/>
      <c r="D149" s="121"/>
      <c r="E149" s="121"/>
      <c r="F149" s="121"/>
      <c r="G149" s="256"/>
      <c r="H149" s="256"/>
      <c r="I149" s="256"/>
      <c r="J149" s="121"/>
      <c r="K149" s="121"/>
      <c r="L149" s="121"/>
    </row>
    <row r="150" spans="4:9" ht="15">
      <c r="D150" s="2"/>
      <c r="E150" s="2"/>
      <c r="F150" s="2"/>
      <c r="G150" s="2"/>
      <c r="H150" s="2"/>
      <c r="I150" s="2"/>
    </row>
  </sheetData>
  <sheetProtection/>
  <mergeCells count="1">
    <mergeCell ref="A3:B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7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04" sqref="G104:G108"/>
    </sheetView>
  </sheetViews>
  <sheetFormatPr defaultColWidth="9.140625" defaultRowHeight="15"/>
  <cols>
    <col min="1" max="1" width="9.140625" style="1" customWidth="1"/>
    <col min="2" max="2" width="55.140625" style="1" customWidth="1"/>
    <col min="3" max="3" width="13.7109375" style="242" customWidth="1"/>
    <col min="4" max="4" width="5.140625" style="1" customWidth="1"/>
    <col min="5" max="6" width="13.7109375" style="1" customWidth="1"/>
    <col min="7" max="7" width="13.7109375" style="242" customWidth="1"/>
    <col min="8" max="8" width="4.28125" style="1" customWidth="1"/>
    <col min="9" max="9" width="12.28125" style="1" bestFit="1" customWidth="1"/>
    <col min="10" max="16384" width="9.140625" style="1" customWidth="1"/>
  </cols>
  <sheetData>
    <row r="1" spans="1:2" ht="18.75">
      <c r="A1" s="15" t="s">
        <v>77</v>
      </c>
      <c r="B1" s="11"/>
    </row>
    <row r="3" spans="1:7" s="9" customFormat="1" ht="15">
      <c r="A3" s="365"/>
      <c r="B3" s="365"/>
      <c r="C3" s="10">
        <v>2001</v>
      </c>
      <c r="D3" s="10"/>
      <c r="E3" s="10">
        <v>2004</v>
      </c>
      <c r="F3" s="10">
        <v>2007</v>
      </c>
      <c r="G3" s="10">
        <v>2009</v>
      </c>
    </row>
    <row r="4" spans="1:7" ht="15">
      <c r="A4" s="6" t="s">
        <v>78</v>
      </c>
      <c r="B4" s="7" t="s">
        <v>79</v>
      </c>
      <c r="C4" s="243"/>
      <c r="D4" s="3"/>
      <c r="E4" s="31"/>
      <c r="F4" s="3"/>
      <c r="G4" s="243"/>
    </row>
    <row r="5" spans="1:5" ht="30">
      <c r="A5" s="18"/>
      <c r="B5" s="42" t="s">
        <v>228</v>
      </c>
      <c r="D5" s="2"/>
      <c r="E5" s="2"/>
    </row>
    <row r="6" spans="1:5" ht="105">
      <c r="A6" s="18"/>
      <c r="B6" s="42" t="s">
        <v>263</v>
      </c>
      <c r="D6" s="2"/>
      <c r="E6" s="2"/>
    </row>
    <row r="7" spans="2:9" ht="15">
      <c r="B7" s="84" t="s">
        <v>237</v>
      </c>
      <c r="C7" s="26">
        <f>C28/C49*100</f>
        <v>34.37157001027057</v>
      </c>
      <c r="D7" s="234"/>
      <c r="E7" s="244" t="s">
        <v>1</v>
      </c>
      <c r="F7" s="244">
        <f aca="true" t="shared" si="0" ref="F7:G26">IF(F28&lt;&gt;"",F28/F49*100,"")</f>
        <v>18.614914087202365</v>
      </c>
      <c r="G7" s="244">
        <f t="shared" si="0"/>
        <v>18.8359025720366</v>
      </c>
      <c r="I7" s="81"/>
    </row>
    <row r="8" spans="2:7" s="2" customFormat="1" ht="15">
      <c r="B8" s="56" t="s">
        <v>2</v>
      </c>
      <c r="C8" s="26">
        <f aca="true" t="shared" si="1" ref="C8:C26">C29/C50*100</f>
        <v>34.75842236108153</v>
      </c>
      <c r="D8" s="17"/>
      <c r="E8" s="244" t="s">
        <v>1</v>
      </c>
      <c r="F8" s="244">
        <f t="shared" si="0"/>
        <v>20.00425620156572</v>
      </c>
      <c r="G8" s="244">
        <f t="shared" si="0"/>
        <v>18.975154041553076</v>
      </c>
    </row>
    <row r="9" spans="2:7" s="2" customFormat="1" ht="15">
      <c r="B9" s="56" t="s">
        <v>3</v>
      </c>
      <c r="C9" s="26">
        <f t="shared" si="1"/>
        <v>33.96852685166678</v>
      </c>
      <c r="D9" s="17"/>
      <c r="E9" s="244" t="s">
        <v>1</v>
      </c>
      <c r="F9" s="244">
        <f t="shared" si="0"/>
        <v>17.12434514076426</v>
      </c>
      <c r="G9" s="244">
        <f t="shared" si="0"/>
        <v>18.690626358492406</v>
      </c>
    </row>
    <row r="10" spans="2:7" s="2" customFormat="1" ht="15">
      <c r="B10" s="56" t="s">
        <v>115</v>
      </c>
      <c r="C10" s="26">
        <f t="shared" si="1"/>
        <v>25.60196095109709</v>
      </c>
      <c r="D10" s="17"/>
      <c r="E10" s="244" t="s">
        <v>1</v>
      </c>
      <c r="F10" s="327">
        <f t="shared" si="0"/>
        <v>5.651131593724782</v>
      </c>
      <c r="G10" s="327">
        <f t="shared" si="0"/>
        <v>5.406038076399692</v>
      </c>
    </row>
    <row r="11" spans="2:7" s="2" customFormat="1" ht="15">
      <c r="B11" s="56" t="s">
        <v>116</v>
      </c>
      <c r="C11" s="26">
        <f t="shared" si="1"/>
        <v>36.311050514480144</v>
      </c>
      <c r="D11" s="17"/>
      <c r="E11" s="244" t="s">
        <v>1</v>
      </c>
      <c r="F11" s="327">
        <f t="shared" si="0"/>
        <v>21.068667891247184</v>
      </c>
      <c r="G11" s="327">
        <f t="shared" si="0"/>
        <v>21.296834964989742</v>
      </c>
    </row>
    <row r="12" spans="2:10" ht="15">
      <c r="B12" s="84" t="s">
        <v>238</v>
      </c>
      <c r="C12" s="26">
        <f t="shared" si="1"/>
        <v>49.51229226898079</v>
      </c>
      <c r="D12" s="17"/>
      <c r="E12" s="244" t="s">
        <v>1</v>
      </c>
      <c r="F12" s="244">
        <f t="shared" si="0"/>
        <v>33.95701402466687</v>
      </c>
      <c r="G12" s="244">
        <f t="shared" si="0"/>
        <v>38.12355572546833</v>
      </c>
      <c r="J12" s="81"/>
    </row>
    <row r="13" spans="2:7" s="2" customFormat="1" ht="15">
      <c r="B13" s="56" t="s">
        <v>2</v>
      </c>
      <c r="C13" s="26">
        <f t="shared" si="1"/>
        <v>50.6892075796438</v>
      </c>
      <c r="D13" s="17"/>
      <c r="E13" s="244" t="s">
        <v>1</v>
      </c>
      <c r="F13" s="244">
        <f t="shared" si="0"/>
        <v>34.375677735305</v>
      </c>
      <c r="G13" s="244">
        <f t="shared" si="0"/>
        <v>39.447640017439575</v>
      </c>
    </row>
    <row r="14" spans="2:7" s="2" customFormat="1" ht="15">
      <c r="B14" s="56" t="s">
        <v>3</v>
      </c>
      <c r="C14" s="26">
        <f t="shared" si="1"/>
        <v>48.28224103416485</v>
      </c>
      <c r="D14" s="17"/>
      <c r="E14" s="244" t="s">
        <v>1</v>
      </c>
      <c r="F14" s="244">
        <f t="shared" si="0"/>
        <v>33.54396706991843</v>
      </c>
      <c r="G14" s="244">
        <f t="shared" si="0"/>
        <v>36.68270232966655</v>
      </c>
    </row>
    <row r="15" spans="2:10" s="2" customFormat="1" ht="15">
      <c r="B15" s="56" t="s">
        <v>115</v>
      </c>
      <c r="C15" s="26">
        <f t="shared" si="1"/>
        <v>34.733000758763346</v>
      </c>
      <c r="D15" s="17"/>
      <c r="E15" s="244" t="s">
        <v>1</v>
      </c>
      <c r="F15" s="327">
        <f t="shared" si="0"/>
        <v>13.610287983742497</v>
      </c>
      <c r="G15" s="327">
        <f t="shared" si="0"/>
        <v>13.302625114059863</v>
      </c>
      <c r="I15" s="22"/>
      <c r="J15" s="22"/>
    </row>
    <row r="16" spans="2:10" s="2" customFormat="1" ht="15">
      <c r="B16" s="56" t="s">
        <v>116</v>
      </c>
      <c r="C16" s="26">
        <f t="shared" si="1"/>
        <v>53.00092574275192</v>
      </c>
      <c r="D16" s="55"/>
      <c r="E16" s="244" t="s">
        <v>1</v>
      </c>
      <c r="F16" s="327">
        <f t="shared" si="0"/>
        <v>38.82264637266524</v>
      </c>
      <c r="G16" s="327">
        <f t="shared" si="0"/>
        <v>43.05161053421886</v>
      </c>
      <c r="J16" s="22"/>
    </row>
    <row r="17" spans="1:9" ht="15">
      <c r="A17" s="340"/>
      <c r="B17" s="348" t="s">
        <v>239</v>
      </c>
      <c r="C17" s="349">
        <f t="shared" si="1"/>
        <v>24.909687265481697</v>
      </c>
      <c r="D17" s="350"/>
      <c r="E17" s="351" t="s">
        <v>1</v>
      </c>
      <c r="F17" s="351">
        <f t="shared" si="0"/>
        <v>27.75591829578764</v>
      </c>
      <c r="G17" s="351">
        <f t="shared" si="0"/>
        <v>34.684826097182864</v>
      </c>
      <c r="I17" s="81"/>
    </row>
    <row r="18" spans="1:7" s="2" customFormat="1" ht="15">
      <c r="A18" s="340"/>
      <c r="B18" s="330" t="s">
        <v>2</v>
      </c>
      <c r="C18" s="349">
        <f t="shared" si="1"/>
        <v>22.878613672711566</v>
      </c>
      <c r="D18" s="352"/>
      <c r="E18" s="351" t="s">
        <v>1</v>
      </c>
      <c r="F18" s="351">
        <f t="shared" si="0"/>
        <v>25.964068620277448</v>
      </c>
      <c r="G18" s="351">
        <f t="shared" si="0"/>
        <v>36.10640220988662</v>
      </c>
    </row>
    <row r="19" spans="1:7" s="2" customFormat="1" ht="15">
      <c r="A19" s="340"/>
      <c r="B19" s="330" t="s">
        <v>3</v>
      </c>
      <c r="C19" s="349">
        <f t="shared" si="1"/>
        <v>27.098078906482815</v>
      </c>
      <c r="D19" s="352"/>
      <c r="E19" s="351" t="s">
        <v>1</v>
      </c>
      <c r="F19" s="351">
        <f t="shared" si="0"/>
        <v>29.435109394274832</v>
      </c>
      <c r="G19" s="351">
        <f t="shared" si="0"/>
        <v>33.087235929840816</v>
      </c>
    </row>
    <row r="20" spans="1:7" s="2" customFormat="1" ht="15">
      <c r="A20" s="340"/>
      <c r="B20" s="330" t="s">
        <v>115</v>
      </c>
      <c r="C20" s="349">
        <f t="shared" si="1"/>
        <v>24.02321201031184</v>
      </c>
      <c r="D20" s="352"/>
      <c r="E20" s="351" t="s">
        <v>1</v>
      </c>
      <c r="F20" s="327">
        <f t="shared" si="0"/>
        <v>11.085532753707119</v>
      </c>
      <c r="G20" s="327">
        <f t="shared" si="0"/>
        <v>18.23218247042898</v>
      </c>
    </row>
    <row r="21" spans="1:7" s="2" customFormat="1" ht="15">
      <c r="A21" s="340"/>
      <c r="B21" s="330" t="s">
        <v>116</v>
      </c>
      <c r="C21" s="349">
        <f t="shared" si="1"/>
        <v>25.15217956245041</v>
      </c>
      <c r="D21" s="352"/>
      <c r="E21" s="351" t="s">
        <v>1</v>
      </c>
      <c r="F21" s="327">
        <f t="shared" si="0"/>
        <v>31.56209770999134</v>
      </c>
      <c r="G21" s="327">
        <f t="shared" si="0"/>
        <v>38.4903863326739</v>
      </c>
    </row>
    <row r="22" spans="2:10" ht="15">
      <c r="B22" s="84" t="s">
        <v>240</v>
      </c>
      <c r="C22" s="26">
        <f t="shared" si="1"/>
        <v>35.7625567283344</v>
      </c>
      <c r="D22" s="17"/>
      <c r="E22" s="244" t="s">
        <v>1</v>
      </c>
      <c r="F22" s="244">
        <f t="shared" si="0"/>
        <v>24.693285745124363</v>
      </c>
      <c r="G22" s="244">
        <f t="shared" si="0"/>
        <v>27.258627774731824</v>
      </c>
      <c r="J22" s="81"/>
    </row>
    <row r="23" spans="2:7" s="2" customFormat="1" ht="15">
      <c r="B23" s="56" t="s">
        <v>2</v>
      </c>
      <c r="C23" s="26">
        <f t="shared" si="1"/>
        <v>35.77239142748127</v>
      </c>
      <c r="D23" s="17"/>
      <c r="E23" s="244" t="s">
        <v>1</v>
      </c>
      <c r="F23" s="244">
        <f t="shared" si="0"/>
        <v>24.96755405044113</v>
      </c>
      <c r="G23" s="244">
        <f t="shared" si="0"/>
        <v>28.11785030817643</v>
      </c>
    </row>
    <row r="24" spans="2:7" s="2" customFormat="1" ht="15">
      <c r="B24" s="56" t="s">
        <v>3</v>
      </c>
      <c r="C24" s="26">
        <f t="shared" si="1"/>
        <v>35.752229553866655</v>
      </c>
      <c r="D24" s="17"/>
      <c r="E24" s="244" t="s">
        <v>1</v>
      </c>
      <c r="F24" s="244">
        <f t="shared" si="0"/>
        <v>24.414357777389885</v>
      </c>
      <c r="G24" s="244">
        <f t="shared" si="0"/>
        <v>26.336589949349737</v>
      </c>
    </row>
    <row r="25" spans="2:7" s="2" customFormat="1" ht="15">
      <c r="B25" s="56" t="s">
        <v>115</v>
      </c>
      <c r="C25" s="26">
        <f t="shared" si="1"/>
        <v>27.281784637679234</v>
      </c>
      <c r="D25" s="17"/>
      <c r="E25" s="244" t="s">
        <v>1</v>
      </c>
      <c r="F25" s="327">
        <f t="shared" si="0"/>
        <v>9.275703269280434</v>
      </c>
      <c r="G25" s="327">
        <f t="shared" si="0"/>
        <v>10.847667232803557</v>
      </c>
    </row>
    <row r="26" spans="2:7" s="2" customFormat="1" ht="15">
      <c r="B26" s="56" t="s">
        <v>116</v>
      </c>
      <c r="C26" s="26">
        <f t="shared" si="1"/>
        <v>37.758286452543</v>
      </c>
      <c r="D26" s="55"/>
      <c r="E26" s="244" t="s">
        <v>1</v>
      </c>
      <c r="F26" s="327">
        <f t="shared" si="0"/>
        <v>27.943706300689986</v>
      </c>
      <c r="G26" s="327">
        <f t="shared" si="0"/>
        <v>30.51406951556116</v>
      </c>
    </row>
    <row r="27" spans="5:6" ht="15">
      <c r="E27" s="2"/>
      <c r="F27" s="236"/>
    </row>
    <row r="28" spans="2:9" ht="15">
      <c r="B28" s="84" t="s">
        <v>229</v>
      </c>
      <c r="C28" s="239">
        <v>831451.2654123306</v>
      </c>
      <c r="D28" s="235"/>
      <c r="E28" s="244" t="s">
        <v>1</v>
      </c>
      <c r="F28" s="238">
        <v>390414.506274298</v>
      </c>
      <c r="G28" s="238">
        <v>402692.43852395425</v>
      </c>
      <c r="I28" s="246"/>
    </row>
    <row r="29" spans="2:9" s="2" customFormat="1" ht="15">
      <c r="B29" s="56" t="s">
        <v>2</v>
      </c>
      <c r="C29" s="239">
        <v>429021.83243846893</v>
      </c>
      <c r="D29" s="235"/>
      <c r="E29" s="244" t="s">
        <v>1</v>
      </c>
      <c r="F29" s="238">
        <v>217150.23877212562</v>
      </c>
      <c r="G29" s="238">
        <v>207129.67998009134</v>
      </c>
      <c r="I29" s="246"/>
    </row>
    <row r="30" spans="2:9" s="2" customFormat="1" ht="15">
      <c r="B30" s="56" t="s">
        <v>3</v>
      </c>
      <c r="C30" s="239">
        <v>402429.4329738617</v>
      </c>
      <c r="D30" s="235"/>
      <c r="E30" s="244" t="s">
        <v>1</v>
      </c>
      <c r="F30" s="238">
        <v>173264.26750217215</v>
      </c>
      <c r="G30" s="238">
        <v>195562.7585438633</v>
      </c>
      <c r="I30" s="246"/>
    </row>
    <row r="31" spans="2:9" s="2" customFormat="1" ht="15">
      <c r="B31" s="56" t="s">
        <v>115</v>
      </c>
      <c r="C31" s="239">
        <v>112161.42724704742</v>
      </c>
      <c r="D31" s="235"/>
      <c r="E31" s="244" t="s">
        <v>1</v>
      </c>
      <c r="F31" s="238">
        <v>18863.24200968683</v>
      </c>
      <c r="G31" s="238">
        <v>17898.64464883665</v>
      </c>
      <c r="I31" s="246"/>
    </row>
    <row r="32" spans="2:9" s="2" customFormat="1" ht="15">
      <c r="B32" s="56" t="s">
        <v>116</v>
      </c>
      <c r="C32" s="239">
        <v>719289.8381652832</v>
      </c>
      <c r="D32" s="235"/>
      <c r="E32" s="244" t="s">
        <v>1</v>
      </c>
      <c r="F32" s="238">
        <v>371551.2642646113</v>
      </c>
      <c r="G32" s="238">
        <v>384793.7938751182</v>
      </c>
      <c r="I32" s="246"/>
    </row>
    <row r="33" spans="2:10" ht="15">
      <c r="B33" s="84" t="s">
        <v>230</v>
      </c>
      <c r="C33" s="239">
        <v>479147.58991003036</v>
      </c>
      <c r="D33" s="235"/>
      <c r="E33" s="244" t="s">
        <v>1</v>
      </c>
      <c r="F33" s="238">
        <v>357209.90111200465</v>
      </c>
      <c r="G33" s="238">
        <v>366938.9902794886</v>
      </c>
      <c r="I33" s="246"/>
      <c r="J33" s="81"/>
    </row>
    <row r="34" spans="2:9" s="2" customFormat="1" ht="15">
      <c r="B34" s="56" t="s">
        <v>2</v>
      </c>
      <c r="C34" s="239">
        <v>250683.02340602875</v>
      </c>
      <c r="D34" s="235"/>
      <c r="E34" s="244" t="s">
        <v>1</v>
      </c>
      <c r="F34" s="238">
        <v>179585.9751919973</v>
      </c>
      <c r="G34" s="238">
        <v>197859.05669957324</v>
      </c>
      <c r="I34" s="246"/>
    </row>
    <row r="35" spans="2:9" s="2" customFormat="1" ht="15">
      <c r="B35" s="56" t="s">
        <v>3</v>
      </c>
      <c r="C35" s="239">
        <v>228464.56650400162</v>
      </c>
      <c r="D35" s="235"/>
      <c r="E35" s="244" t="s">
        <v>1</v>
      </c>
      <c r="F35" s="238">
        <v>177623.92592000743</v>
      </c>
      <c r="G35" s="238">
        <v>169079.93357991465</v>
      </c>
      <c r="I35" s="246"/>
    </row>
    <row r="36" spans="2:9" s="2" customFormat="1" ht="15">
      <c r="B36" s="56" t="s">
        <v>115</v>
      </c>
      <c r="C36" s="239">
        <v>64189.605199337006</v>
      </c>
      <c r="D36" s="235"/>
      <c r="E36" s="244" t="s">
        <v>1</v>
      </c>
      <c r="F36" s="238">
        <v>27630.39712465244</v>
      </c>
      <c r="G36" s="238">
        <v>21210.025196990766</v>
      </c>
      <c r="I36" s="246"/>
    </row>
    <row r="37" spans="2:9" s="2" customFormat="1" ht="15">
      <c r="B37" s="56" t="s">
        <v>116</v>
      </c>
      <c r="C37" s="239">
        <v>414957.98471069336</v>
      </c>
      <c r="D37" s="235"/>
      <c r="E37" s="244" t="s">
        <v>1</v>
      </c>
      <c r="F37" s="238">
        <v>329579.50398735213</v>
      </c>
      <c r="G37" s="238">
        <v>345728.9650824979</v>
      </c>
      <c r="I37" s="246"/>
    </row>
    <row r="38" spans="2:9" ht="15">
      <c r="B38" s="84" t="s">
        <v>231</v>
      </c>
      <c r="C38" s="239">
        <v>228174.05771541595</v>
      </c>
      <c r="D38" s="235"/>
      <c r="E38" s="244" t="s">
        <v>1</v>
      </c>
      <c r="F38" s="238">
        <v>272185.8614704557</v>
      </c>
      <c r="G38" s="353">
        <v>352604.54450039304</v>
      </c>
      <c r="I38" s="246"/>
    </row>
    <row r="39" spans="2:9" s="2" customFormat="1" ht="15">
      <c r="B39" s="56" t="s">
        <v>2</v>
      </c>
      <c r="C39" s="239">
        <v>108691.43682003021</v>
      </c>
      <c r="D39" s="235"/>
      <c r="E39" s="244" t="s">
        <v>1</v>
      </c>
      <c r="F39" s="238">
        <v>123175.15520642622</v>
      </c>
      <c r="G39" s="353">
        <v>194227.60109446876</v>
      </c>
      <c r="I39" s="246"/>
    </row>
    <row r="40" spans="2:9" s="2" customFormat="1" ht="15">
      <c r="B40" s="56" t="s">
        <v>3</v>
      </c>
      <c r="C40" s="239">
        <v>119482.62089538574</v>
      </c>
      <c r="D40" s="235"/>
      <c r="E40" s="244" t="s">
        <v>1</v>
      </c>
      <c r="F40" s="238">
        <v>149010.7062640297</v>
      </c>
      <c r="G40" s="353">
        <v>158376.94340592326</v>
      </c>
      <c r="I40" s="246"/>
    </row>
    <row r="41" spans="2:9" s="2" customFormat="1" ht="15">
      <c r="B41" s="56" t="s">
        <v>115</v>
      </c>
      <c r="C41" s="239">
        <v>47265.64099788666</v>
      </c>
      <c r="D41" s="235"/>
      <c r="E41" s="244" t="s">
        <v>1</v>
      </c>
      <c r="F41" s="238">
        <v>20206.853089456705</v>
      </c>
      <c r="G41" s="353">
        <v>34818.070949007386</v>
      </c>
      <c r="I41" s="246"/>
    </row>
    <row r="42" spans="2:9" s="2" customFormat="1" ht="15">
      <c r="B42" s="56" t="s">
        <v>116</v>
      </c>
      <c r="C42" s="239">
        <v>180908.4167175293</v>
      </c>
      <c r="D42" s="235"/>
      <c r="E42" s="244" t="s">
        <v>1</v>
      </c>
      <c r="F42" s="238">
        <v>251979.008380999</v>
      </c>
      <c r="G42" s="353">
        <v>317786.4735513862</v>
      </c>
      <c r="I42" s="246"/>
    </row>
    <row r="43" spans="2:10" ht="15">
      <c r="B43" s="84" t="s">
        <v>232</v>
      </c>
      <c r="C43" s="239">
        <f>C28+C33+C38</f>
        <v>1538772.913037777</v>
      </c>
      <c r="D43" s="235"/>
      <c r="E43" s="244" t="s">
        <v>1</v>
      </c>
      <c r="F43" s="239">
        <f aca="true" t="shared" si="2" ref="F43:G47">F28+F33+F38</f>
        <v>1019810.2688567585</v>
      </c>
      <c r="G43" s="353">
        <f t="shared" si="2"/>
        <v>1122235.9733038358</v>
      </c>
      <c r="I43" s="246"/>
      <c r="J43" s="81"/>
    </row>
    <row r="44" spans="2:9" s="2" customFormat="1" ht="15">
      <c r="B44" s="56" t="s">
        <v>2</v>
      </c>
      <c r="C44" s="239">
        <f>C29+C34+C39</f>
        <v>788396.2926645279</v>
      </c>
      <c r="D44" s="235"/>
      <c r="E44" s="244" t="s">
        <v>1</v>
      </c>
      <c r="F44" s="239">
        <f t="shared" si="2"/>
        <v>519911.36917054915</v>
      </c>
      <c r="G44" s="238">
        <f t="shared" si="2"/>
        <v>599216.3377741333</v>
      </c>
      <c r="I44" s="246"/>
    </row>
    <row r="45" spans="2:9" s="2" customFormat="1" ht="15">
      <c r="B45" s="56" t="s">
        <v>3</v>
      </c>
      <c r="C45" s="239">
        <f>C30+C35+C40</f>
        <v>750376.620373249</v>
      </c>
      <c r="D45" s="235"/>
      <c r="E45" s="244" t="s">
        <v>1</v>
      </c>
      <c r="F45" s="239">
        <f t="shared" si="2"/>
        <v>499898.8996862093</v>
      </c>
      <c r="G45" s="238">
        <f t="shared" si="2"/>
        <v>523019.6355297012</v>
      </c>
      <c r="I45" s="246"/>
    </row>
    <row r="46" spans="2:9" s="2" customFormat="1" ht="15">
      <c r="B46" s="56" t="s">
        <v>115</v>
      </c>
      <c r="C46" s="239">
        <f>C31+C36+C41</f>
        <v>223616.6734442711</v>
      </c>
      <c r="D46" s="235"/>
      <c r="E46" s="244" t="s">
        <v>1</v>
      </c>
      <c r="F46" s="239">
        <f t="shared" si="2"/>
        <v>66700.49222379598</v>
      </c>
      <c r="G46" s="238">
        <f t="shared" si="2"/>
        <v>73926.7407948348</v>
      </c>
      <c r="I46" s="246"/>
    </row>
    <row r="47" spans="2:9" s="2" customFormat="1" ht="15">
      <c r="B47" s="56" t="s">
        <v>116</v>
      </c>
      <c r="C47" s="239">
        <f>C32+C37+C42</f>
        <v>1315156.2395935059</v>
      </c>
      <c r="D47" s="235"/>
      <c r="E47" s="244" t="s">
        <v>1</v>
      </c>
      <c r="F47" s="239">
        <f t="shared" si="2"/>
        <v>953109.7766329624</v>
      </c>
      <c r="G47" s="238">
        <f t="shared" si="2"/>
        <v>1048309.2325090023</v>
      </c>
      <c r="I47" s="246"/>
    </row>
    <row r="48" spans="3:7" ht="15">
      <c r="C48" s="245"/>
      <c r="D48" s="235"/>
      <c r="E48" s="235"/>
      <c r="F48" s="239"/>
      <c r="G48" s="245"/>
    </row>
    <row r="49" spans="2:9" ht="15">
      <c r="B49" s="84" t="s">
        <v>233</v>
      </c>
      <c r="C49" s="239">
        <v>2419008.6899256706</v>
      </c>
      <c r="D49" s="235"/>
      <c r="E49" s="244" t="s">
        <v>1</v>
      </c>
      <c r="F49" s="240">
        <v>2097321.021442186</v>
      </c>
      <c r="G49" s="240">
        <v>2137898.2875064523</v>
      </c>
      <c r="I49"/>
    </row>
    <row r="50" spans="2:9" s="2" customFormat="1" ht="15">
      <c r="B50" s="56" t="s">
        <v>2</v>
      </c>
      <c r="C50" s="239">
        <v>1234296.0448021889</v>
      </c>
      <c r="D50" s="235"/>
      <c r="E50" s="244" t="s">
        <v>1</v>
      </c>
      <c r="F50" s="240">
        <v>1085520.1842252421</v>
      </c>
      <c r="G50" s="240">
        <v>1091583.654744013</v>
      </c>
      <c r="I50"/>
    </row>
    <row r="51" spans="2:9" s="2" customFormat="1" ht="15">
      <c r="B51" s="56" t="s">
        <v>3</v>
      </c>
      <c r="C51" s="239">
        <v>1184712.6451234818</v>
      </c>
      <c r="D51" s="235"/>
      <c r="E51" s="244" t="s">
        <v>1</v>
      </c>
      <c r="F51" s="240">
        <v>1011800.8372169458</v>
      </c>
      <c r="G51" s="240">
        <v>1046314.6327624597</v>
      </c>
      <c r="I51"/>
    </row>
    <row r="52" spans="2:9" s="2" customFormat="1" ht="15">
      <c r="B52" s="56" t="s">
        <v>115</v>
      </c>
      <c r="C52" s="239">
        <v>438097.0171046257</v>
      </c>
      <c r="D52" s="235"/>
      <c r="E52" s="244" t="s">
        <v>1</v>
      </c>
      <c r="F52" s="240">
        <v>333795.83711399056</v>
      </c>
      <c r="G52" s="240">
        <v>331086.17430894554</v>
      </c>
      <c r="I52"/>
    </row>
    <row r="53" spans="2:9" s="2" customFormat="1" ht="15">
      <c r="B53" s="56" t="s">
        <v>116</v>
      </c>
      <c r="C53" s="239">
        <v>1980911.672821045</v>
      </c>
      <c r="D53" s="235"/>
      <c r="E53" s="244" t="s">
        <v>1</v>
      </c>
      <c r="F53" s="240">
        <v>1763525.184328191</v>
      </c>
      <c r="G53" s="240">
        <v>1806812.113197514</v>
      </c>
      <c r="I53"/>
    </row>
    <row r="54" spans="2:10" ht="15">
      <c r="B54" s="84" t="s">
        <v>234</v>
      </c>
      <c r="C54" s="239">
        <v>967734.612865448</v>
      </c>
      <c r="D54" s="235"/>
      <c r="E54" s="244" t="s">
        <v>1</v>
      </c>
      <c r="F54" s="238">
        <v>1051947.3262652664</v>
      </c>
      <c r="G54" s="240">
        <v>962499.3873128054</v>
      </c>
      <c r="I54"/>
      <c r="J54" s="81"/>
    </row>
    <row r="55" spans="2:9" s="2" customFormat="1" ht="15">
      <c r="B55" s="56" t="s">
        <v>2</v>
      </c>
      <c r="C55" s="239">
        <v>494549.10695171356</v>
      </c>
      <c r="D55" s="235"/>
      <c r="E55" s="244" t="s">
        <v>1</v>
      </c>
      <c r="F55" s="238">
        <v>522421.6277998102</v>
      </c>
      <c r="G55" s="240">
        <v>501573.8751725094</v>
      </c>
      <c r="I55"/>
    </row>
    <row r="56" spans="2:9" s="2" customFormat="1" ht="15">
      <c r="B56" s="56" t="s">
        <v>3</v>
      </c>
      <c r="C56" s="239">
        <v>473185.50591373444</v>
      </c>
      <c r="D56" s="235"/>
      <c r="E56" s="244" t="s">
        <v>1</v>
      </c>
      <c r="F56" s="238">
        <v>529525.6984654539</v>
      </c>
      <c r="G56" s="240">
        <v>460925.51214029285</v>
      </c>
      <c r="I56"/>
    </row>
    <row r="57" spans="2:9" s="2" customFormat="1" ht="15">
      <c r="B57" s="56" t="s">
        <v>115</v>
      </c>
      <c r="C57" s="239">
        <v>184808.694316864</v>
      </c>
      <c r="D57" s="235"/>
      <c r="E57" s="244" t="s">
        <v>1</v>
      </c>
      <c r="F57" s="238">
        <v>203011.1130466672</v>
      </c>
      <c r="G57" s="240">
        <v>159442.40339881025</v>
      </c>
      <c r="I57"/>
    </row>
    <row r="58" spans="2:9" s="2" customFormat="1" ht="15">
      <c r="B58" s="56" t="s">
        <v>116</v>
      </c>
      <c r="C58" s="239">
        <v>782925.918548584</v>
      </c>
      <c r="D58" s="235"/>
      <c r="E58" s="244" t="s">
        <v>1</v>
      </c>
      <c r="F58" s="238">
        <v>848936.2132185991</v>
      </c>
      <c r="G58" s="240">
        <v>803056.9839139954</v>
      </c>
      <c r="I58"/>
    </row>
    <row r="59" spans="2:9" ht="15">
      <c r="B59" s="84" t="s">
        <v>235</v>
      </c>
      <c r="C59" s="239">
        <v>916005.308631897</v>
      </c>
      <c r="D59" s="235"/>
      <c r="E59" s="244" t="s">
        <v>1</v>
      </c>
      <c r="F59" s="238">
        <v>980640.8080966424</v>
      </c>
      <c r="G59" s="240">
        <v>1016595.9705619856</v>
      </c>
      <c r="I59" s="81"/>
    </row>
    <row r="60" spans="2:7" s="2" customFormat="1" ht="15">
      <c r="B60" s="56" t="s">
        <v>2</v>
      </c>
      <c r="C60" s="239">
        <v>475078.7717075348</v>
      </c>
      <c r="D60" s="235"/>
      <c r="E60" s="244" t="s">
        <v>1</v>
      </c>
      <c r="F60" s="238">
        <v>474406.2150191236</v>
      </c>
      <c r="G60" s="240">
        <v>537931.1955963465</v>
      </c>
    </row>
    <row r="61" spans="2:7" s="2" customFormat="1" ht="15">
      <c r="B61" s="56" t="s">
        <v>3</v>
      </c>
      <c r="C61" s="239">
        <v>440926.5369243622</v>
      </c>
      <c r="D61" s="235"/>
      <c r="E61" s="244" t="s">
        <v>1</v>
      </c>
      <c r="F61" s="238">
        <v>506234.59307751874</v>
      </c>
      <c r="G61" s="240">
        <v>478664.774965641</v>
      </c>
    </row>
    <row r="62" spans="2:7" s="2" customFormat="1" ht="15">
      <c r="B62" s="56" t="s">
        <v>115</v>
      </c>
      <c r="C62" s="239">
        <v>196749.88081359863</v>
      </c>
      <c r="D62" s="235"/>
      <c r="E62" s="244" t="s">
        <v>1</v>
      </c>
      <c r="F62" s="238">
        <v>182281.29886404713</v>
      </c>
      <c r="G62" s="240">
        <v>190970.39537356142</v>
      </c>
    </row>
    <row r="63" spans="2:7" s="2" customFormat="1" ht="15">
      <c r="B63" s="56" t="s">
        <v>116</v>
      </c>
      <c r="C63" s="239">
        <v>719255.4278182983</v>
      </c>
      <c r="D63" s="235"/>
      <c r="E63" s="244" t="s">
        <v>1</v>
      </c>
      <c r="F63" s="238">
        <v>798359.5092325951</v>
      </c>
      <c r="G63" s="240">
        <v>825625.5751884261</v>
      </c>
    </row>
    <row r="64" spans="2:10" ht="15">
      <c r="B64" s="84" t="s">
        <v>236</v>
      </c>
      <c r="C64" s="239">
        <f>C49+C54+C59</f>
        <v>4302748.611423016</v>
      </c>
      <c r="D64" s="235"/>
      <c r="E64" s="244" t="s">
        <v>1</v>
      </c>
      <c r="F64" s="239">
        <f aca="true" t="shared" si="3" ref="F64:G68">F49+F54+F59</f>
        <v>4129909.155804095</v>
      </c>
      <c r="G64" s="239">
        <f t="shared" si="3"/>
        <v>4116993.645381243</v>
      </c>
      <c r="J64" s="81"/>
    </row>
    <row r="65" spans="2:7" s="2" customFormat="1" ht="15">
      <c r="B65" s="56" t="s">
        <v>2</v>
      </c>
      <c r="C65" s="239">
        <f>C50+C55+C60</f>
        <v>2203923.923461437</v>
      </c>
      <c r="D65" s="235"/>
      <c r="E65" s="244" t="s">
        <v>1</v>
      </c>
      <c r="F65" s="239">
        <f t="shared" si="3"/>
        <v>2082348.027044176</v>
      </c>
      <c r="G65" s="239">
        <f t="shared" si="3"/>
        <v>2131088.7255128687</v>
      </c>
    </row>
    <row r="66" spans="2:7" s="2" customFormat="1" ht="15">
      <c r="B66" s="56" t="s">
        <v>3</v>
      </c>
      <c r="C66" s="239">
        <f>C51+C56+C61</f>
        <v>2098824.6879615784</v>
      </c>
      <c r="D66" s="235"/>
      <c r="E66" s="244" t="s">
        <v>1</v>
      </c>
      <c r="F66" s="239">
        <f t="shared" si="3"/>
        <v>2047561.1287599185</v>
      </c>
      <c r="G66" s="239">
        <f t="shared" si="3"/>
        <v>1985904.9198683933</v>
      </c>
    </row>
    <row r="67" spans="2:7" s="2" customFormat="1" ht="15">
      <c r="B67" s="56" t="s">
        <v>115</v>
      </c>
      <c r="C67" s="239">
        <f>C52+C57+C62</f>
        <v>819655.5922350883</v>
      </c>
      <c r="D67" s="235"/>
      <c r="E67" s="244" t="s">
        <v>1</v>
      </c>
      <c r="F67" s="239">
        <f t="shared" si="3"/>
        <v>719088.2490247049</v>
      </c>
      <c r="G67" s="239">
        <f t="shared" si="3"/>
        <v>681498.9730813173</v>
      </c>
    </row>
    <row r="68" spans="2:7" s="2" customFormat="1" ht="15">
      <c r="B68" s="56" t="s">
        <v>116</v>
      </c>
      <c r="C68" s="239">
        <f>C53+C58+C63</f>
        <v>3483093.0191879272</v>
      </c>
      <c r="D68" s="235"/>
      <c r="E68" s="244" t="s">
        <v>1</v>
      </c>
      <c r="F68" s="239">
        <f t="shared" si="3"/>
        <v>3410820.906779385</v>
      </c>
      <c r="G68" s="239">
        <f t="shared" si="3"/>
        <v>3435494.6722999355</v>
      </c>
    </row>
    <row r="69" spans="5:6" ht="15">
      <c r="E69" s="2"/>
      <c r="F69" s="238"/>
    </row>
    <row r="70" spans="1:10" ht="15">
      <c r="A70" s="6" t="s">
        <v>81</v>
      </c>
      <c r="B70" s="7" t="s">
        <v>80</v>
      </c>
      <c r="C70" s="243"/>
      <c r="D70" s="3"/>
      <c r="E70" s="31"/>
      <c r="F70" s="241"/>
      <c r="G70" s="243"/>
      <c r="J70" s="81"/>
    </row>
    <row r="71" spans="1:6" ht="30">
      <c r="A71" s="18"/>
      <c r="B71" s="42" t="s">
        <v>228</v>
      </c>
      <c r="E71" s="2"/>
      <c r="F71" s="238"/>
    </row>
    <row r="72" spans="1:6" ht="105">
      <c r="A72" s="18"/>
      <c r="B72" s="42" t="s">
        <v>267</v>
      </c>
      <c r="E72" s="2"/>
      <c r="F72" s="238"/>
    </row>
    <row r="73" spans="2:7" ht="15">
      <c r="B73" s="84" t="s">
        <v>242</v>
      </c>
      <c r="C73" s="244">
        <f>IF(C94&lt;&gt;"",C94/C115*100,"")</f>
        <v>2.517743096505501</v>
      </c>
      <c r="D73" s="234"/>
      <c r="E73" s="244" t="s">
        <v>1</v>
      </c>
      <c r="F73" s="307">
        <f aca="true" t="shared" si="4" ref="F73:G92">IF(F94&lt;&gt;"",F94/F115*100,"")</f>
        <v>2.3247664145376583</v>
      </c>
      <c r="G73" s="307">
        <f t="shared" si="4"/>
        <v>4.577119945275016</v>
      </c>
    </row>
    <row r="74" spans="2:9" s="2" customFormat="1" ht="15">
      <c r="B74" s="56" t="s">
        <v>2</v>
      </c>
      <c r="C74" s="244">
        <f aca="true" t="shared" si="5" ref="C74:C92">IF(C95&lt;&gt;"",C95/C116*100,"")</f>
        <v>2.5858090799394984</v>
      </c>
      <c r="D74" s="17"/>
      <c r="E74" s="244" t="s">
        <v>1</v>
      </c>
      <c r="F74" s="244">
        <f t="shared" si="4"/>
        <v>2.942366355514694</v>
      </c>
      <c r="G74" s="244">
        <f t="shared" si="4"/>
        <v>4.659373983309379</v>
      </c>
      <c r="I74" s="1"/>
    </row>
    <row r="75" spans="2:7" s="2" customFormat="1" ht="15">
      <c r="B75" s="56" t="s">
        <v>3</v>
      </c>
      <c r="C75" s="244">
        <f t="shared" si="5"/>
        <v>2.4468283692220782</v>
      </c>
      <c r="D75" s="17"/>
      <c r="E75" s="244" t="s">
        <v>1</v>
      </c>
      <c r="F75" s="244">
        <f t="shared" si="4"/>
        <v>1.6621684238590375</v>
      </c>
      <c r="G75" s="244">
        <f t="shared" si="4"/>
        <v>4.491307169037683</v>
      </c>
    </row>
    <row r="76" spans="2:7" s="2" customFormat="1" ht="15">
      <c r="B76" s="56" t="s">
        <v>115</v>
      </c>
      <c r="C76" s="244">
        <f t="shared" si="5"/>
        <v>2.6467879405790518</v>
      </c>
      <c r="D76" s="17"/>
      <c r="E76" s="244" t="s">
        <v>1</v>
      </c>
      <c r="F76" s="244">
        <f t="shared" si="4"/>
        <v>0.5716572119678784</v>
      </c>
      <c r="G76" s="244">
        <f t="shared" si="4"/>
        <v>0.9740523078616534</v>
      </c>
    </row>
    <row r="77" spans="2:7" s="2" customFormat="1" ht="15">
      <c r="B77" s="56" t="s">
        <v>116</v>
      </c>
      <c r="C77" s="244">
        <f t="shared" si="5"/>
        <v>2.4892036305429213</v>
      </c>
      <c r="D77" s="17"/>
      <c r="E77" s="244" t="s">
        <v>1</v>
      </c>
      <c r="F77" s="244">
        <f t="shared" si="4"/>
        <v>2.6565907394887947</v>
      </c>
      <c r="G77" s="244">
        <f t="shared" si="4"/>
        <v>5.237357869923644</v>
      </c>
    </row>
    <row r="78" spans="2:10" ht="15">
      <c r="B78" s="84" t="s">
        <v>243</v>
      </c>
      <c r="C78" s="244">
        <f t="shared" si="5"/>
        <v>9.832068801462682</v>
      </c>
      <c r="D78" s="17"/>
      <c r="E78" s="244" t="s">
        <v>1</v>
      </c>
      <c r="F78" s="307">
        <f t="shared" si="4"/>
        <v>12.303249298039287</v>
      </c>
      <c r="G78" s="307">
        <f t="shared" si="4"/>
        <v>20.639846807872665</v>
      </c>
      <c r="J78" s="81"/>
    </row>
    <row r="79" spans="2:7" s="2" customFormat="1" ht="15">
      <c r="B79" s="56" t="s">
        <v>2</v>
      </c>
      <c r="C79" s="244">
        <f t="shared" si="5"/>
        <v>9.997910276717302</v>
      </c>
      <c r="D79" s="17"/>
      <c r="E79" s="244" t="s">
        <v>1</v>
      </c>
      <c r="F79" s="244">
        <f t="shared" si="4"/>
        <v>11.357812942393803</v>
      </c>
      <c r="G79" s="244">
        <f t="shared" si="4"/>
        <v>22.562365522155357</v>
      </c>
    </row>
    <row r="80" spans="2:7" s="2" customFormat="1" ht="15">
      <c r="B80" s="56" t="s">
        <v>3</v>
      </c>
      <c r="C80" s="244">
        <f t="shared" si="5"/>
        <v>9.658739837541122</v>
      </c>
      <c r="D80" s="17"/>
      <c r="E80" s="244" t="s">
        <v>1</v>
      </c>
      <c r="F80" s="244">
        <f t="shared" si="4"/>
        <v>13.236001761855142</v>
      </c>
      <c r="G80" s="244">
        <f t="shared" si="4"/>
        <v>18.547783912206985</v>
      </c>
    </row>
    <row r="81" spans="2:7" s="2" customFormat="1" ht="15">
      <c r="B81" s="56" t="s">
        <v>115</v>
      </c>
      <c r="C81" s="244">
        <f t="shared" si="5"/>
        <v>9.575717817204392</v>
      </c>
      <c r="D81" s="17"/>
      <c r="E81" s="244" t="s">
        <v>1</v>
      </c>
      <c r="F81" s="244">
        <f t="shared" si="4"/>
        <v>3.4023008925766667</v>
      </c>
      <c r="G81" s="244">
        <f t="shared" si="4"/>
        <v>5.435769583684926</v>
      </c>
    </row>
    <row r="82" spans="2:7" s="2" customFormat="1" ht="15">
      <c r="B82" s="56" t="s">
        <v>116</v>
      </c>
      <c r="C82" s="244">
        <f t="shared" si="5"/>
        <v>9.892580134099934</v>
      </c>
      <c r="D82" s="55"/>
      <c r="E82" s="244" t="s">
        <v>1</v>
      </c>
      <c r="F82" s="244">
        <f t="shared" si="4"/>
        <v>14.431785476408946</v>
      </c>
      <c r="G82" s="244">
        <f t="shared" si="4"/>
        <v>23.658529993056472</v>
      </c>
    </row>
    <row r="83" spans="2:9" ht="15">
      <c r="B83" s="84" t="s">
        <v>244</v>
      </c>
      <c r="C83" s="244">
        <f t="shared" si="5"/>
        <v>28.015715308281713</v>
      </c>
      <c r="D83" s="234"/>
      <c r="E83" s="244" t="s">
        <v>1</v>
      </c>
      <c r="F83" s="307">
        <f t="shared" si="4"/>
        <v>31.97577779099598</v>
      </c>
      <c r="G83" s="307">
        <f t="shared" si="4"/>
        <v>45.0975982432053</v>
      </c>
      <c r="I83" s="81"/>
    </row>
    <row r="84" spans="2:7" s="2" customFormat="1" ht="15">
      <c r="B84" s="56" t="s">
        <v>2</v>
      </c>
      <c r="C84" s="244">
        <f t="shared" si="5"/>
        <v>26.292543479289023</v>
      </c>
      <c r="D84" s="17"/>
      <c r="E84" s="244" t="s">
        <v>1</v>
      </c>
      <c r="F84" s="244">
        <f t="shared" si="4"/>
        <v>29.976563843095672</v>
      </c>
      <c r="G84" s="244">
        <f t="shared" si="4"/>
        <v>48.58865926281041</v>
      </c>
    </row>
    <row r="85" spans="2:7" s="2" customFormat="1" ht="15">
      <c r="B85" s="56" t="s">
        <v>3</v>
      </c>
      <c r="C85" s="244">
        <f t="shared" si="5"/>
        <v>29.8723564659431</v>
      </c>
      <c r="D85" s="17"/>
      <c r="E85" s="244" t="s">
        <v>1</v>
      </c>
      <c r="F85" s="244">
        <f t="shared" si="4"/>
        <v>33.84929559283376</v>
      </c>
      <c r="G85" s="244">
        <f t="shared" si="4"/>
        <v>41.174287553984755</v>
      </c>
    </row>
    <row r="86" spans="2:7" s="2" customFormat="1" ht="15">
      <c r="B86" s="56" t="s">
        <v>115</v>
      </c>
      <c r="C86" s="244">
        <f t="shared" si="5"/>
        <v>28.307786892058314</v>
      </c>
      <c r="D86" s="17"/>
      <c r="E86" s="244" t="s">
        <v>1</v>
      </c>
      <c r="F86" s="244">
        <f t="shared" si="4"/>
        <v>12.776153386747064</v>
      </c>
      <c r="G86" s="244">
        <f t="shared" si="4"/>
        <v>23.12323742857615</v>
      </c>
    </row>
    <row r="87" spans="2:7" s="2" customFormat="1" ht="15">
      <c r="B87" s="56" t="s">
        <v>116</v>
      </c>
      <c r="C87" s="244">
        <f t="shared" si="5"/>
        <v>27.935820117957753</v>
      </c>
      <c r="D87" s="17"/>
      <c r="E87" s="244" t="s">
        <v>1</v>
      </c>
      <c r="F87" s="351">
        <f t="shared" si="4"/>
        <v>36.35943256511197</v>
      </c>
      <c r="G87" s="351">
        <f t="shared" si="4"/>
        <v>50.18035306447306</v>
      </c>
    </row>
    <row r="88" spans="1:10" ht="15">
      <c r="A88" s="2"/>
      <c r="B88" s="84" t="s">
        <v>245</v>
      </c>
      <c r="C88" s="244">
        <f t="shared" si="5"/>
        <v>9.591036660297677</v>
      </c>
      <c r="D88" s="17"/>
      <c r="E88" s="244" t="s">
        <v>1</v>
      </c>
      <c r="F88" s="351">
        <f t="shared" si="4"/>
        <v>11.907018385131197</v>
      </c>
      <c r="G88" s="351">
        <f t="shared" si="4"/>
        <v>18.33796696292866</v>
      </c>
      <c r="J88" s="81"/>
    </row>
    <row r="89" spans="2:7" s="2" customFormat="1" ht="15">
      <c r="B89" s="56" t="s">
        <v>2</v>
      </c>
      <c r="C89" s="244">
        <f t="shared" si="5"/>
        <v>9.359279855507822</v>
      </c>
      <c r="D89" s="17"/>
      <c r="E89" s="244" t="s">
        <v>1</v>
      </c>
      <c r="F89" s="351">
        <f t="shared" si="4"/>
        <v>11.21264701325279</v>
      </c>
      <c r="G89" s="351">
        <f t="shared" si="4"/>
        <v>19.9616959396918</v>
      </c>
    </row>
    <row r="90" spans="2:7" s="2" customFormat="1" ht="15">
      <c r="B90" s="56" t="s">
        <v>3</v>
      </c>
      <c r="C90" s="244">
        <f t="shared" si="5"/>
        <v>9.834398752153675</v>
      </c>
      <c r="D90" s="17"/>
      <c r="E90" s="244" t="s">
        <v>1</v>
      </c>
      <c r="F90" s="351">
        <f t="shared" si="4"/>
        <v>12.61318673144215</v>
      </c>
      <c r="G90" s="351">
        <f t="shared" si="4"/>
        <v>16.595531823638034</v>
      </c>
    </row>
    <row r="91" spans="2:7" s="2" customFormat="1" ht="15">
      <c r="B91" s="56" t="s">
        <v>115</v>
      </c>
      <c r="C91" s="244">
        <f t="shared" si="5"/>
        <v>10.36872021156431</v>
      </c>
      <c r="D91" s="17"/>
      <c r="E91" s="244" t="s">
        <v>1</v>
      </c>
      <c r="F91" s="351">
        <f t="shared" si="4"/>
        <v>4.464508392272421</v>
      </c>
      <c r="G91" s="351">
        <f t="shared" si="4"/>
        <v>8.224577636032196</v>
      </c>
    </row>
    <row r="92" spans="2:7" s="2" customFormat="1" ht="15">
      <c r="B92" s="56" t="s">
        <v>116</v>
      </c>
      <c r="C92" s="244">
        <f t="shared" si="5"/>
        <v>9.40802900926068</v>
      </c>
      <c r="D92" s="17"/>
      <c r="E92" s="244" t="s">
        <v>1</v>
      </c>
      <c r="F92" s="351">
        <f t="shared" si="4"/>
        <v>13.476089768643714</v>
      </c>
      <c r="G92" s="351">
        <f t="shared" si="4"/>
        <v>20.34415969442174</v>
      </c>
    </row>
    <row r="93" spans="5:6" ht="15">
      <c r="E93" s="244"/>
      <c r="F93" s="238"/>
    </row>
    <row r="94" spans="2:9" ht="15">
      <c r="B94" s="84" t="s">
        <v>246</v>
      </c>
      <c r="C94" s="240">
        <v>60904.42429447174</v>
      </c>
      <c r="D94" s="235"/>
      <c r="E94" s="244" t="s">
        <v>1</v>
      </c>
      <c r="F94" s="240">
        <v>48757.8147115261</v>
      </c>
      <c r="G94" s="240">
        <v>97854.16892715084</v>
      </c>
      <c r="I94" s="81"/>
    </row>
    <row r="95" spans="2:7" s="2" customFormat="1" ht="15">
      <c r="B95" s="56" t="s">
        <v>2</v>
      </c>
      <c r="C95" s="240">
        <v>31916.5391998291</v>
      </c>
      <c r="D95" s="235"/>
      <c r="E95" s="244" t="s">
        <v>1</v>
      </c>
      <c r="F95" s="240">
        <v>31939.980682964648</v>
      </c>
      <c r="G95" s="240">
        <v>50860.96481520022</v>
      </c>
    </row>
    <row r="96" spans="2:7" s="2" customFormat="1" ht="15">
      <c r="B96" s="56" t="s">
        <v>3</v>
      </c>
      <c r="C96" s="240">
        <v>28987.88509464264</v>
      </c>
      <c r="D96" s="235"/>
      <c r="E96" s="244" t="s">
        <v>1</v>
      </c>
      <c r="F96" s="240">
        <v>16817.834028561454</v>
      </c>
      <c r="G96" s="240">
        <v>46993.20411195066</v>
      </c>
    </row>
    <row r="97" spans="2:7" s="2" customFormat="1" ht="15">
      <c r="B97" s="56" t="s">
        <v>115</v>
      </c>
      <c r="C97" s="240">
        <v>11595.49901676178</v>
      </c>
      <c r="D97" s="235"/>
      <c r="E97" s="244" t="s">
        <v>1</v>
      </c>
      <c r="F97" s="240">
        <v>1908.1679761106793</v>
      </c>
      <c r="G97" s="240">
        <v>3224.9525218671406</v>
      </c>
    </row>
    <row r="98" spans="2:7" s="2" customFormat="1" ht="15">
      <c r="B98" s="56" t="s">
        <v>116</v>
      </c>
      <c r="C98" s="240">
        <v>49308.92527770996</v>
      </c>
      <c r="D98" s="235"/>
      <c r="E98" s="244" t="s">
        <v>1</v>
      </c>
      <c r="F98" s="240">
        <v>46849.646735415416</v>
      </c>
      <c r="G98" s="240">
        <v>94629.2164052837</v>
      </c>
    </row>
    <row r="99" spans="2:10" ht="15">
      <c r="B99" s="84" t="s">
        <v>247</v>
      </c>
      <c r="C99" s="240">
        <v>95148.33295249939</v>
      </c>
      <c r="D99" s="235"/>
      <c r="E99" s="244" t="s">
        <v>1</v>
      </c>
      <c r="F99" s="240">
        <v>129423.70203447444</v>
      </c>
      <c r="G99" s="240">
        <v>198658.39906807602</v>
      </c>
      <c r="J99" s="81"/>
    </row>
    <row r="100" spans="2:7" s="2" customFormat="1" ht="15">
      <c r="B100" s="56" t="s">
        <v>2</v>
      </c>
      <c r="C100" s="240">
        <v>49444.57598733902</v>
      </c>
      <c r="D100" s="235"/>
      <c r="E100" s="244" t="s">
        <v>1</v>
      </c>
      <c r="F100" s="240">
        <v>59335.67125611122</v>
      </c>
      <c r="G100" s="240">
        <v>113166.93108006081</v>
      </c>
    </row>
    <row r="101" spans="2:7" s="2" customFormat="1" ht="15">
      <c r="B101" s="56" t="s">
        <v>3</v>
      </c>
      <c r="C101" s="240">
        <v>45703.75696516037</v>
      </c>
      <c r="D101" s="235"/>
      <c r="E101" s="244" t="s">
        <v>1</v>
      </c>
      <c r="F101" s="240">
        <v>70088.03077836323</v>
      </c>
      <c r="G101" s="240">
        <v>85491.46798801488</v>
      </c>
    </row>
    <row r="102" spans="2:7" s="2" customFormat="1" ht="15">
      <c r="B102" s="56" t="s">
        <v>115</v>
      </c>
      <c r="C102" s="240">
        <v>17696.75906944275</v>
      </c>
      <c r="D102" s="235"/>
      <c r="E102" s="244" t="s">
        <v>1</v>
      </c>
      <c r="F102" s="240">
        <v>6907.048911216583</v>
      </c>
      <c r="G102" s="240">
        <v>8666.921667448747</v>
      </c>
    </row>
    <row r="103" spans="2:7" s="2" customFormat="1" ht="15">
      <c r="B103" s="56" t="s">
        <v>116</v>
      </c>
      <c r="C103" s="240">
        <v>77451.57388305664</v>
      </c>
      <c r="D103" s="235"/>
      <c r="E103" s="244" t="s">
        <v>1</v>
      </c>
      <c r="F103" s="240">
        <v>122516.65312325786</v>
      </c>
      <c r="G103" s="240">
        <v>189991.47740062728</v>
      </c>
    </row>
    <row r="104" spans="2:9" ht="15">
      <c r="B104" s="84" t="s">
        <v>248</v>
      </c>
      <c r="C104" s="240">
        <v>256625.4394750595</v>
      </c>
      <c r="D104" s="235"/>
      <c r="E104" s="244" t="s">
        <v>1</v>
      </c>
      <c r="F104" s="240">
        <v>313567.5257248097</v>
      </c>
      <c r="G104" s="354">
        <v>458460.36656065786</v>
      </c>
      <c r="I104" s="81"/>
    </row>
    <row r="105" spans="2:7" s="2" customFormat="1" ht="15">
      <c r="B105" s="56" t="s">
        <v>2</v>
      </c>
      <c r="C105" s="240">
        <v>124910.2926120758</v>
      </c>
      <c r="D105" s="235"/>
      <c r="E105" s="244" t="s">
        <v>1</v>
      </c>
      <c r="F105" s="240">
        <v>142210.6819208213</v>
      </c>
      <c r="G105" s="354">
        <v>261373.555696671</v>
      </c>
    </row>
    <row r="106" spans="2:7" s="2" customFormat="1" ht="15">
      <c r="B106" s="56" t="s">
        <v>3</v>
      </c>
      <c r="C106" s="240">
        <v>131715.1468629837</v>
      </c>
      <c r="D106" s="235"/>
      <c r="E106" s="244" t="s">
        <v>1</v>
      </c>
      <c r="F106" s="240">
        <v>171356.84380398848</v>
      </c>
      <c r="G106" s="354">
        <v>197086.81086398705</v>
      </c>
    </row>
    <row r="107" spans="2:7" s="2" customFormat="1" ht="15">
      <c r="B107" s="56" t="s">
        <v>115</v>
      </c>
      <c r="C107" s="240">
        <v>55695.536971092224</v>
      </c>
      <c r="D107" s="235"/>
      <c r="E107" s="244" t="s">
        <v>1</v>
      </c>
      <c r="F107" s="240">
        <v>23288.53833822549</v>
      </c>
      <c r="G107" s="354">
        <v>44158.53794051921</v>
      </c>
    </row>
    <row r="108" spans="2:7" s="2" customFormat="1" ht="15">
      <c r="B108" s="56" t="s">
        <v>116</v>
      </c>
      <c r="C108" s="240">
        <v>200929.90250396729</v>
      </c>
      <c r="D108" s="235"/>
      <c r="E108" s="244" t="s">
        <v>1</v>
      </c>
      <c r="F108" s="240">
        <v>290278.9873865843</v>
      </c>
      <c r="G108" s="354">
        <v>414301.8286201387</v>
      </c>
    </row>
    <row r="109" spans="2:10" ht="15">
      <c r="B109" s="84" t="s">
        <v>249</v>
      </c>
      <c r="C109" s="240">
        <v>412678.19672203064</v>
      </c>
      <c r="D109" s="235"/>
      <c r="E109" s="244" t="s">
        <v>1</v>
      </c>
      <c r="F109" s="240">
        <v>491749.04247081024</v>
      </c>
      <c r="G109" s="240">
        <v>754972.9345558847</v>
      </c>
      <c r="J109" s="81"/>
    </row>
    <row r="110" spans="2:7" s="2" customFormat="1" ht="15">
      <c r="B110" s="56" t="s">
        <v>2</v>
      </c>
      <c r="C110" s="240">
        <v>206271.40779924393</v>
      </c>
      <c r="D110" s="235"/>
      <c r="E110" s="244" t="s">
        <v>1</v>
      </c>
      <c r="F110" s="240">
        <v>233486.3338598972</v>
      </c>
      <c r="G110" s="240">
        <v>425401.45159193204</v>
      </c>
    </row>
    <row r="111" spans="2:7" s="2" customFormat="1" ht="15">
      <c r="B111" s="56" t="s">
        <v>3</v>
      </c>
      <c r="C111" s="240">
        <v>206406.7889227867</v>
      </c>
      <c r="D111" s="235"/>
      <c r="E111" s="244" t="s">
        <v>1</v>
      </c>
      <c r="F111" s="240">
        <v>258262.70861091316</v>
      </c>
      <c r="G111" s="240">
        <v>329571.4829639526</v>
      </c>
    </row>
    <row r="112" spans="2:7" s="2" customFormat="1" ht="15">
      <c r="B112" s="56" t="s">
        <v>115</v>
      </c>
      <c r="C112" s="240">
        <v>84987.79505729675</v>
      </c>
      <c r="D112" s="235"/>
      <c r="E112" s="244" t="s">
        <v>1</v>
      </c>
      <c r="F112" s="240">
        <v>32103.755225552755</v>
      </c>
      <c r="G112" s="240">
        <v>56050.412129835095</v>
      </c>
    </row>
    <row r="113" spans="2:7" s="2" customFormat="1" ht="15">
      <c r="B113" s="56" t="s">
        <v>116</v>
      </c>
      <c r="C113" s="240">
        <v>327690.4016647339</v>
      </c>
      <c r="D113" s="235"/>
      <c r="E113" s="244" t="s">
        <v>1</v>
      </c>
      <c r="F113" s="240">
        <v>459645.2872452575</v>
      </c>
      <c r="G113" s="240">
        <v>698922.5224260497</v>
      </c>
    </row>
    <row r="114" spans="3:7" ht="15">
      <c r="C114" s="245"/>
      <c r="D114" s="235"/>
      <c r="E114" s="244"/>
      <c r="F114" s="239"/>
      <c r="G114" s="245"/>
    </row>
    <row r="115" spans="2:9" ht="15">
      <c r="B115" s="84" t="s">
        <v>233</v>
      </c>
      <c r="C115" s="239">
        <v>2419008.6899256706</v>
      </c>
      <c r="D115" s="235"/>
      <c r="E115" s="244" t="s">
        <v>1</v>
      </c>
      <c r="F115" s="240">
        <v>2097321.021442186</v>
      </c>
      <c r="G115" s="240">
        <v>2137898.2875064523</v>
      </c>
      <c r="I115" s="81"/>
    </row>
    <row r="116" spans="2:7" s="2" customFormat="1" ht="15">
      <c r="B116" s="56" t="s">
        <v>2</v>
      </c>
      <c r="C116" s="239">
        <v>1234296.0448021889</v>
      </c>
      <c r="D116" s="235"/>
      <c r="E116" s="244" t="s">
        <v>1</v>
      </c>
      <c r="F116" s="240">
        <v>1085520.1842252421</v>
      </c>
      <c r="G116" s="240">
        <v>1091583.654744013</v>
      </c>
    </row>
    <row r="117" spans="2:7" s="2" customFormat="1" ht="15">
      <c r="B117" s="56" t="s">
        <v>3</v>
      </c>
      <c r="C117" s="239">
        <v>1184712.6451234818</v>
      </c>
      <c r="D117" s="235"/>
      <c r="E117" s="244" t="s">
        <v>1</v>
      </c>
      <c r="F117" s="240">
        <v>1011800.8372169458</v>
      </c>
      <c r="G117" s="240">
        <v>1046314.6327624597</v>
      </c>
    </row>
    <row r="118" spans="2:7" s="2" customFormat="1" ht="15">
      <c r="B118" s="56" t="s">
        <v>115</v>
      </c>
      <c r="C118" s="239">
        <v>438097.0171046257</v>
      </c>
      <c r="D118" s="235"/>
      <c r="E118" s="244" t="s">
        <v>1</v>
      </c>
      <c r="F118" s="240">
        <v>333795.83711399056</v>
      </c>
      <c r="G118" s="240">
        <v>331086.17430894554</v>
      </c>
    </row>
    <row r="119" spans="2:7" s="2" customFormat="1" ht="15">
      <c r="B119" s="56" t="s">
        <v>116</v>
      </c>
      <c r="C119" s="239">
        <v>1980911.672821045</v>
      </c>
      <c r="D119" s="235"/>
      <c r="E119" s="244" t="s">
        <v>1</v>
      </c>
      <c r="F119" s="240">
        <v>1763525.184328191</v>
      </c>
      <c r="G119" s="240">
        <v>1806812.113197514</v>
      </c>
    </row>
    <row r="120" spans="2:10" ht="15">
      <c r="B120" s="84" t="s">
        <v>234</v>
      </c>
      <c r="C120" s="239">
        <v>967734.612865448</v>
      </c>
      <c r="D120" s="235"/>
      <c r="E120" s="244" t="s">
        <v>1</v>
      </c>
      <c r="F120" s="238">
        <v>1051947.3262652664</v>
      </c>
      <c r="G120" s="240">
        <v>962499.3873128054</v>
      </c>
      <c r="J120" s="81"/>
    </row>
    <row r="121" spans="2:7" s="2" customFormat="1" ht="15">
      <c r="B121" s="56" t="s">
        <v>2</v>
      </c>
      <c r="C121" s="239">
        <v>494549.10695171356</v>
      </c>
      <c r="D121" s="235"/>
      <c r="E121" s="244" t="s">
        <v>1</v>
      </c>
      <c r="F121" s="238">
        <v>522421.6277998102</v>
      </c>
      <c r="G121" s="240">
        <v>501573.8751725094</v>
      </c>
    </row>
    <row r="122" spans="2:7" s="2" customFormat="1" ht="15">
      <c r="B122" s="56" t="s">
        <v>3</v>
      </c>
      <c r="C122" s="239">
        <v>473185.50591373444</v>
      </c>
      <c r="D122" s="235"/>
      <c r="E122" s="244" t="s">
        <v>1</v>
      </c>
      <c r="F122" s="238">
        <v>529525.6984654539</v>
      </c>
      <c r="G122" s="240">
        <v>460925.51214029285</v>
      </c>
    </row>
    <row r="123" spans="2:7" s="2" customFormat="1" ht="15">
      <c r="B123" s="56" t="s">
        <v>115</v>
      </c>
      <c r="C123" s="239">
        <v>184808.694316864</v>
      </c>
      <c r="D123" s="235"/>
      <c r="E123" s="244" t="s">
        <v>1</v>
      </c>
      <c r="F123" s="238">
        <v>203011.1130466672</v>
      </c>
      <c r="G123" s="240">
        <v>159442.40339881025</v>
      </c>
    </row>
    <row r="124" spans="2:7" s="2" customFormat="1" ht="15">
      <c r="B124" s="56" t="s">
        <v>116</v>
      </c>
      <c r="C124" s="239">
        <v>782925.918548584</v>
      </c>
      <c r="D124" s="235"/>
      <c r="E124" s="244" t="s">
        <v>1</v>
      </c>
      <c r="F124" s="238">
        <v>848936.2132185991</v>
      </c>
      <c r="G124" s="240">
        <v>803056.9839139954</v>
      </c>
    </row>
    <row r="125" spans="2:9" ht="15">
      <c r="B125" s="84" t="s">
        <v>235</v>
      </c>
      <c r="C125" s="239">
        <v>916005.308631897</v>
      </c>
      <c r="D125" s="235"/>
      <c r="E125" s="244" t="s">
        <v>1</v>
      </c>
      <c r="F125" s="238">
        <v>980640.8080966424</v>
      </c>
      <c r="G125" s="240">
        <v>1016595.9705619856</v>
      </c>
      <c r="I125" s="81"/>
    </row>
    <row r="126" spans="2:7" s="2" customFormat="1" ht="15">
      <c r="B126" s="56" t="s">
        <v>2</v>
      </c>
      <c r="C126" s="239">
        <v>475078.7717075348</v>
      </c>
      <c r="D126" s="235"/>
      <c r="E126" s="244" t="s">
        <v>1</v>
      </c>
      <c r="F126" s="238">
        <v>474406.2150191236</v>
      </c>
      <c r="G126" s="240">
        <v>537931.1955963465</v>
      </c>
    </row>
    <row r="127" spans="2:7" s="2" customFormat="1" ht="15">
      <c r="B127" s="56" t="s">
        <v>3</v>
      </c>
      <c r="C127" s="239">
        <v>440926.5369243622</v>
      </c>
      <c r="D127" s="235"/>
      <c r="E127" s="244" t="s">
        <v>1</v>
      </c>
      <c r="F127" s="238">
        <v>506234.59307751874</v>
      </c>
      <c r="G127" s="240">
        <v>478664.774965641</v>
      </c>
    </row>
    <row r="128" spans="2:7" s="2" customFormat="1" ht="15">
      <c r="B128" s="56" t="s">
        <v>115</v>
      </c>
      <c r="C128" s="239">
        <v>196749.88081359863</v>
      </c>
      <c r="D128" s="235"/>
      <c r="E128" s="244" t="s">
        <v>1</v>
      </c>
      <c r="F128" s="238">
        <v>182281.29886404713</v>
      </c>
      <c r="G128" s="240">
        <v>190970.39537356142</v>
      </c>
    </row>
    <row r="129" spans="2:7" s="2" customFormat="1" ht="15">
      <c r="B129" s="56" t="s">
        <v>116</v>
      </c>
      <c r="C129" s="239">
        <v>719255.4278182983</v>
      </c>
      <c r="D129" s="235"/>
      <c r="E129" s="244" t="s">
        <v>1</v>
      </c>
      <c r="F129" s="238">
        <v>798359.5092325951</v>
      </c>
      <c r="G129" s="240">
        <v>825625.5751884261</v>
      </c>
    </row>
    <row r="130" spans="2:10" ht="15">
      <c r="B130" s="84" t="s">
        <v>236</v>
      </c>
      <c r="C130" s="239">
        <f>C115+C120+C125</f>
        <v>4302748.611423016</v>
      </c>
      <c r="D130" s="235"/>
      <c r="E130" s="244" t="s">
        <v>1</v>
      </c>
      <c r="F130" s="239">
        <f aca="true" t="shared" si="6" ref="F130:G134">F115+F120+F125</f>
        <v>4129909.155804095</v>
      </c>
      <c r="G130" s="239">
        <f t="shared" si="6"/>
        <v>4116993.645381243</v>
      </c>
      <c r="J130" s="81"/>
    </row>
    <row r="131" spans="2:7" s="2" customFormat="1" ht="15">
      <c r="B131" s="56" t="s">
        <v>2</v>
      </c>
      <c r="C131" s="239">
        <f>C116+C121+C126</f>
        <v>2203923.923461437</v>
      </c>
      <c r="D131" s="235"/>
      <c r="E131" s="244" t="s">
        <v>1</v>
      </c>
      <c r="F131" s="239">
        <f t="shared" si="6"/>
        <v>2082348.027044176</v>
      </c>
      <c r="G131" s="239">
        <f t="shared" si="6"/>
        <v>2131088.7255128687</v>
      </c>
    </row>
    <row r="132" spans="2:7" s="2" customFormat="1" ht="15">
      <c r="B132" s="56" t="s">
        <v>3</v>
      </c>
      <c r="C132" s="239">
        <f>C117+C122+C127</f>
        <v>2098824.6879615784</v>
      </c>
      <c r="D132" s="235"/>
      <c r="E132" s="244" t="s">
        <v>1</v>
      </c>
      <c r="F132" s="239">
        <f t="shared" si="6"/>
        <v>2047561.1287599185</v>
      </c>
      <c r="G132" s="239">
        <f t="shared" si="6"/>
        <v>1985904.9198683933</v>
      </c>
    </row>
    <row r="133" spans="2:7" s="2" customFormat="1" ht="15">
      <c r="B133" s="56" t="s">
        <v>115</v>
      </c>
      <c r="C133" s="239">
        <f>C118+C123+C128</f>
        <v>819655.5922350883</v>
      </c>
      <c r="D133" s="235"/>
      <c r="E133" s="244" t="s">
        <v>1</v>
      </c>
      <c r="F133" s="239">
        <f t="shared" si="6"/>
        <v>719088.2490247049</v>
      </c>
      <c r="G133" s="239">
        <f t="shared" si="6"/>
        <v>681498.9730813173</v>
      </c>
    </row>
    <row r="134" spans="2:7" s="2" customFormat="1" ht="15">
      <c r="B134" s="56" t="s">
        <v>116</v>
      </c>
      <c r="C134" s="239">
        <f>C119+C124+C129</f>
        <v>3483093.0191879272</v>
      </c>
      <c r="D134" s="235"/>
      <c r="E134" s="244" t="s">
        <v>1</v>
      </c>
      <c r="F134" s="239">
        <f t="shared" si="6"/>
        <v>3410820.906779385</v>
      </c>
      <c r="G134" s="239">
        <f t="shared" si="6"/>
        <v>3435494.6722999355</v>
      </c>
    </row>
    <row r="135" ht="15">
      <c r="E135" s="2"/>
    </row>
    <row r="136" ht="15">
      <c r="E136" s="2"/>
    </row>
    <row r="137" spans="5:12" ht="15">
      <c r="E137" s="2"/>
      <c r="J137" s="75"/>
      <c r="L137" s="75"/>
    </row>
    <row r="138" spans="5:12" ht="15">
      <c r="E138" s="2"/>
      <c r="J138" s="75"/>
      <c r="L138" s="75"/>
    </row>
    <row r="139" spans="5:12" ht="15">
      <c r="E139" s="2"/>
      <c r="J139" s="75"/>
      <c r="L139" s="75"/>
    </row>
    <row r="140" spans="5:12" ht="15">
      <c r="E140" s="2"/>
      <c r="H140"/>
      <c r="J140" s="75"/>
      <c r="L140" s="75"/>
    </row>
    <row r="141" spans="5:12" ht="15">
      <c r="E141" s="2"/>
      <c r="J141" s="75"/>
      <c r="L141" s="75"/>
    </row>
    <row r="142" ht="15">
      <c r="E142" s="2"/>
    </row>
    <row r="143" ht="15">
      <c r="E143" s="2"/>
    </row>
    <row r="144" ht="15">
      <c r="E144" s="2"/>
    </row>
    <row r="145" ht="15">
      <c r="E145" s="2"/>
    </row>
    <row r="146" ht="15">
      <c r="E146" s="2"/>
    </row>
    <row r="147" ht="15">
      <c r="E147" s="2"/>
    </row>
    <row r="148" ht="15">
      <c r="E148" s="2"/>
    </row>
    <row r="149" ht="15">
      <c r="E149" s="2"/>
    </row>
    <row r="150" ht="15">
      <c r="E150" s="2"/>
    </row>
    <row r="151" ht="15">
      <c r="E151" s="2"/>
    </row>
    <row r="152" ht="15">
      <c r="E152" s="2"/>
    </row>
    <row r="153" ht="15">
      <c r="E153" s="2"/>
    </row>
    <row r="154" ht="15">
      <c r="E154" s="2"/>
    </row>
    <row r="155" ht="15">
      <c r="E155" s="2"/>
    </row>
    <row r="156" ht="15">
      <c r="E156" s="2"/>
    </row>
    <row r="157" ht="15">
      <c r="E157" s="2"/>
    </row>
    <row r="158" ht="15">
      <c r="E158" s="2"/>
    </row>
    <row r="159" ht="15">
      <c r="E159" s="2"/>
    </row>
    <row r="160" ht="15">
      <c r="E160" s="2"/>
    </row>
    <row r="161" ht="15">
      <c r="E161" s="2"/>
    </row>
    <row r="162" ht="15">
      <c r="E162" s="2"/>
    </row>
    <row r="163" ht="15">
      <c r="E163" s="2"/>
    </row>
    <row r="164" ht="15">
      <c r="E164" s="2"/>
    </row>
    <row r="165" ht="15">
      <c r="E165" s="2"/>
    </row>
    <row r="166" ht="15">
      <c r="E166" s="2"/>
    </row>
    <row r="167" ht="15">
      <c r="E167" s="2"/>
    </row>
    <row r="168" ht="15">
      <c r="E168" s="2"/>
    </row>
    <row r="169" ht="15">
      <c r="E169" s="2"/>
    </row>
    <row r="170" ht="15">
      <c r="E170" s="2"/>
    </row>
    <row r="171" ht="15">
      <c r="E171" s="2"/>
    </row>
    <row r="172" ht="15">
      <c r="E172" s="2"/>
    </row>
    <row r="173" ht="15">
      <c r="E173" s="2"/>
    </row>
    <row r="174" ht="15">
      <c r="E174" s="2"/>
    </row>
    <row r="175" ht="15">
      <c r="E175" s="2"/>
    </row>
    <row r="176" ht="15">
      <c r="E176" s="2"/>
    </row>
    <row r="177" ht="15">
      <c r="E177" s="2"/>
    </row>
    <row r="178" ht="15">
      <c r="E178" s="2"/>
    </row>
    <row r="179" ht="15">
      <c r="E179" s="2"/>
    </row>
    <row r="180" ht="15">
      <c r="E180" s="2"/>
    </row>
    <row r="181" ht="15">
      <c r="E181" s="2"/>
    </row>
    <row r="182" ht="15">
      <c r="E182" s="2"/>
    </row>
    <row r="183" ht="15">
      <c r="E183" s="2"/>
    </row>
    <row r="184" ht="15">
      <c r="E184" s="2"/>
    </row>
    <row r="185" ht="15">
      <c r="E185" s="2"/>
    </row>
    <row r="186" ht="15">
      <c r="E186" s="2"/>
    </row>
    <row r="187" ht="15">
      <c r="E187" s="2"/>
    </row>
    <row r="188" ht="15">
      <c r="E188" s="2"/>
    </row>
    <row r="189" ht="15">
      <c r="E189" s="2"/>
    </row>
    <row r="190" ht="15">
      <c r="E190" s="2"/>
    </row>
    <row r="191" ht="15">
      <c r="E191" s="2"/>
    </row>
    <row r="192" ht="15">
      <c r="E192" s="2"/>
    </row>
    <row r="193" ht="15">
      <c r="E193" s="2"/>
    </row>
    <row r="194" ht="15">
      <c r="E194" s="2"/>
    </row>
    <row r="195" ht="15">
      <c r="E195" s="2"/>
    </row>
    <row r="196" ht="15">
      <c r="E196" s="2"/>
    </row>
    <row r="197" ht="15">
      <c r="E197" s="2"/>
    </row>
    <row r="198" ht="15">
      <c r="E198" s="2"/>
    </row>
    <row r="199" ht="15">
      <c r="E199" s="2"/>
    </row>
    <row r="200" ht="15">
      <c r="E200" s="2"/>
    </row>
    <row r="201" ht="15">
      <c r="E201" s="2"/>
    </row>
    <row r="202" ht="15">
      <c r="E202" s="2"/>
    </row>
    <row r="203" ht="15">
      <c r="E203" s="2"/>
    </row>
    <row r="204" ht="15">
      <c r="E204" s="2"/>
    </row>
    <row r="205" ht="15">
      <c r="E205" s="2"/>
    </row>
    <row r="206" ht="15">
      <c r="E206" s="2"/>
    </row>
    <row r="207" ht="15">
      <c r="E207" s="2"/>
    </row>
    <row r="208" ht="15">
      <c r="E208" s="2"/>
    </row>
    <row r="209" ht="15">
      <c r="E209" s="2"/>
    </row>
    <row r="210" ht="15">
      <c r="E210" s="2"/>
    </row>
    <row r="211" ht="15">
      <c r="E211" s="2"/>
    </row>
    <row r="212" ht="15">
      <c r="E212" s="2"/>
    </row>
    <row r="213" ht="15">
      <c r="E213" s="2"/>
    </row>
    <row r="214" ht="15">
      <c r="E214" s="2"/>
    </row>
    <row r="215" ht="15">
      <c r="E215" s="2"/>
    </row>
    <row r="216" ht="15">
      <c r="E216" s="2"/>
    </row>
    <row r="217" ht="15">
      <c r="E217" s="2"/>
    </row>
    <row r="218" ht="15">
      <c r="E218" s="2"/>
    </row>
    <row r="219" ht="15">
      <c r="E219" s="2"/>
    </row>
    <row r="220" ht="15">
      <c r="E220" s="2"/>
    </row>
    <row r="221" ht="15">
      <c r="E221" s="2"/>
    </row>
    <row r="222" ht="15">
      <c r="E222" s="2"/>
    </row>
    <row r="223" ht="15">
      <c r="E223" s="2"/>
    </row>
    <row r="224" ht="15">
      <c r="E224" s="2"/>
    </row>
    <row r="225" ht="15">
      <c r="E225" s="2"/>
    </row>
    <row r="226" ht="15">
      <c r="E226" s="2"/>
    </row>
    <row r="227" ht="15">
      <c r="E227" s="2"/>
    </row>
    <row r="228" ht="15">
      <c r="E228" s="2"/>
    </row>
    <row r="229" ht="15">
      <c r="E229" s="2"/>
    </row>
    <row r="230" ht="15">
      <c r="E230" s="2"/>
    </row>
    <row r="231" ht="15">
      <c r="E231" s="2"/>
    </row>
    <row r="232" ht="15"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ht="15">
      <c r="E237" s="2"/>
    </row>
    <row r="238" ht="15">
      <c r="E238" s="2"/>
    </row>
    <row r="239" ht="15">
      <c r="E239" s="2"/>
    </row>
    <row r="240" ht="15">
      <c r="E240" s="2"/>
    </row>
    <row r="241" ht="15">
      <c r="E241" s="2"/>
    </row>
    <row r="242" ht="15">
      <c r="E242" s="2"/>
    </row>
    <row r="243" ht="15">
      <c r="E243" s="2"/>
    </row>
    <row r="244" ht="15">
      <c r="E244" s="2"/>
    </row>
    <row r="245" ht="15">
      <c r="E245" s="2"/>
    </row>
    <row r="246" ht="15">
      <c r="E246" s="2"/>
    </row>
    <row r="247" ht="15">
      <c r="E247" s="2"/>
    </row>
    <row r="248" ht="15">
      <c r="E248" s="2"/>
    </row>
    <row r="249" ht="15">
      <c r="E249" s="2"/>
    </row>
    <row r="250" ht="15">
      <c r="E250" s="2"/>
    </row>
    <row r="251" ht="15">
      <c r="E251" s="2"/>
    </row>
    <row r="252" ht="15">
      <c r="E252" s="2"/>
    </row>
    <row r="253" ht="15">
      <c r="E253" s="2"/>
    </row>
    <row r="254" ht="15">
      <c r="E254" s="2"/>
    </row>
    <row r="255" ht="15">
      <c r="E255" s="2"/>
    </row>
    <row r="256" ht="15">
      <c r="E256" s="2"/>
    </row>
    <row r="257" ht="15">
      <c r="E257" s="2"/>
    </row>
    <row r="258" ht="15">
      <c r="E258" s="2"/>
    </row>
    <row r="259" ht="15">
      <c r="E259" s="2"/>
    </row>
    <row r="260" ht="15">
      <c r="E260" s="2"/>
    </row>
    <row r="261" ht="15">
      <c r="E261" s="2"/>
    </row>
    <row r="262" ht="15">
      <c r="E262" s="2"/>
    </row>
    <row r="263" ht="15">
      <c r="E263" s="2"/>
    </row>
    <row r="264" ht="15">
      <c r="E264" s="2"/>
    </row>
    <row r="265" ht="15">
      <c r="E265" s="2"/>
    </row>
    <row r="266" ht="15">
      <c r="E266" s="2"/>
    </row>
    <row r="267" ht="15">
      <c r="E267" s="2"/>
    </row>
    <row r="268" ht="15">
      <c r="E268" s="2"/>
    </row>
    <row r="269" ht="15">
      <c r="E269" s="2"/>
    </row>
    <row r="270" ht="15">
      <c r="E270" s="2"/>
    </row>
    <row r="271" ht="15">
      <c r="E271" s="2"/>
    </row>
    <row r="272" ht="15">
      <c r="E272" s="2"/>
    </row>
    <row r="273" ht="15">
      <c r="E273" s="2"/>
    </row>
    <row r="274" ht="15">
      <c r="E274" s="2"/>
    </row>
    <row r="275" ht="15">
      <c r="E275" s="2"/>
    </row>
    <row r="276" ht="15">
      <c r="E276" s="2"/>
    </row>
    <row r="277" ht="15">
      <c r="E277" s="2"/>
    </row>
    <row r="278" ht="15">
      <c r="E278" s="2"/>
    </row>
    <row r="279" ht="15">
      <c r="E279" s="2"/>
    </row>
    <row r="280" ht="15">
      <c r="E280" s="2"/>
    </row>
    <row r="281" ht="15">
      <c r="E281" s="2"/>
    </row>
    <row r="282" ht="15">
      <c r="E282" s="2"/>
    </row>
    <row r="283" ht="15">
      <c r="E283" s="2"/>
    </row>
    <row r="284" ht="15">
      <c r="E284" s="2"/>
    </row>
    <row r="285" ht="15">
      <c r="E285" s="2"/>
    </row>
    <row r="286" ht="15">
      <c r="E286" s="2"/>
    </row>
    <row r="287" ht="15">
      <c r="E287" s="2"/>
    </row>
    <row r="288" ht="15">
      <c r="E288" s="2"/>
    </row>
    <row r="289" ht="15">
      <c r="E289" s="2"/>
    </row>
    <row r="290" ht="15">
      <c r="E290" s="2"/>
    </row>
    <row r="291" ht="15">
      <c r="E291" s="2"/>
    </row>
    <row r="292" ht="15">
      <c r="E292" s="2"/>
    </row>
    <row r="293" ht="15">
      <c r="E293" s="2"/>
    </row>
    <row r="294" ht="15">
      <c r="E294" s="2"/>
    </row>
    <row r="295" ht="15">
      <c r="E295" s="2"/>
    </row>
    <row r="296" ht="15">
      <c r="E296" s="2"/>
    </row>
    <row r="297" ht="15">
      <c r="E297" s="2"/>
    </row>
    <row r="298" ht="15">
      <c r="E298" s="2"/>
    </row>
    <row r="299" ht="15">
      <c r="E299" s="2"/>
    </row>
    <row r="300" ht="15">
      <c r="E300" s="2"/>
    </row>
    <row r="301" ht="15">
      <c r="E301" s="2"/>
    </row>
    <row r="302" ht="15">
      <c r="E302" s="2"/>
    </row>
    <row r="303" ht="15">
      <c r="E303" s="2"/>
    </row>
    <row r="304" ht="15">
      <c r="E304" s="2"/>
    </row>
    <row r="305" ht="15">
      <c r="E305" s="2"/>
    </row>
    <row r="306" ht="15">
      <c r="E306" s="2"/>
    </row>
    <row r="307" ht="15">
      <c r="E307" s="2"/>
    </row>
    <row r="308" ht="15">
      <c r="E308" s="2"/>
    </row>
    <row r="309" ht="15">
      <c r="E309" s="2"/>
    </row>
    <row r="310" ht="15">
      <c r="E310" s="2"/>
    </row>
    <row r="311" ht="15">
      <c r="E311" s="2"/>
    </row>
    <row r="312" ht="15">
      <c r="E312" s="2"/>
    </row>
    <row r="313" ht="15">
      <c r="E313" s="2"/>
    </row>
    <row r="314" ht="15">
      <c r="E314" s="2"/>
    </row>
    <row r="315" ht="15">
      <c r="E315" s="2"/>
    </row>
    <row r="316" ht="15">
      <c r="E316" s="2"/>
    </row>
    <row r="317" ht="15">
      <c r="E317" s="2"/>
    </row>
    <row r="318" ht="15">
      <c r="E318" s="2"/>
    </row>
    <row r="319" ht="15">
      <c r="E319" s="2"/>
    </row>
    <row r="320" ht="15">
      <c r="E320" s="2"/>
    </row>
    <row r="321" ht="15">
      <c r="E321" s="2"/>
    </row>
    <row r="322" ht="15">
      <c r="E322" s="2"/>
    </row>
    <row r="323" ht="15">
      <c r="E323" s="2"/>
    </row>
    <row r="324" ht="15">
      <c r="E324" s="2"/>
    </row>
    <row r="325" ht="15">
      <c r="E325" s="2"/>
    </row>
    <row r="326" ht="15">
      <c r="E326" s="2"/>
    </row>
    <row r="327" ht="15">
      <c r="E327" s="2"/>
    </row>
    <row r="328" ht="15">
      <c r="E328" s="2"/>
    </row>
    <row r="329" ht="15">
      <c r="E329" s="2"/>
    </row>
    <row r="330" ht="15">
      <c r="E330" s="2"/>
    </row>
    <row r="331" ht="15">
      <c r="E331" s="2"/>
    </row>
    <row r="332" ht="15">
      <c r="E332" s="2"/>
    </row>
    <row r="333" ht="15">
      <c r="E333" s="2"/>
    </row>
    <row r="334" ht="15">
      <c r="E334" s="2"/>
    </row>
    <row r="335" ht="15">
      <c r="E335" s="2"/>
    </row>
    <row r="336" ht="15">
      <c r="E336" s="2"/>
    </row>
    <row r="337" ht="15">
      <c r="E337" s="2"/>
    </row>
    <row r="338" ht="15">
      <c r="E338" s="2"/>
    </row>
    <row r="339" ht="15">
      <c r="E339" s="2"/>
    </row>
    <row r="340" ht="15">
      <c r="E340" s="2"/>
    </row>
    <row r="341" ht="15">
      <c r="E341" s="2"/>
    </row>
    <row r="342" ht="15">
      <c r="E342" s="2"/>
    </row>
    <row r="343" ht="15">
      <c r="E343" s="2"/>
    </row>
    <row r="344" ht="15">
      <c r="E344" s="2"/>
    </row>
    <row r="345" ht="15">
      <c r="E345" s="2"/>
    </row>
    <row r="346" ht="15">
      <c r="E346" s="2"/>
    </row>
    <row r="347" ht="15">
      <c r="E347" s="2"/>
    </row>
    <row r="348" ht="15">
      <c r="E348" s="2"/>
    </row>
    <row r="349" ht="15">
      <c r="E349" s="2"/>
    </row>
    <row r="350" ht="15">
      <c r="E350" s="2"/>
    </row>
    <row r="351" ht="15">
      <c r="E351" s="2"/>
    </row>
    <row r="352" ht="15">
      <c r="E352" s="2"/>
    </row>
    <row r="353" ht="15">
      <c r="E353" s="2"/>
    </row>
    <row r="354" ht="15">
      <c r="E354" s="2"/>
    </row>
    <row r="355" ht="15">
      <c r="E355" s="2"/>
    </row>
    <row r="356" ht="15">
      <c r="E356" s="2"/>
    </row>
    <row r="357" ht="15">
      <c r="E357" s="2"/>
    </row>
    <row r="358" ht="15">
      <c r="E358" s="2"/>
    </row>
    <row r="359" ht="15">
      <c r="E359" s="2"/>
    </row>
    <row r="360" ht="15">
      <c r="E360" s="2"/>
    </row>
    <row r="361" ht="15">
      <c r="E361" s="2"/>
    </row>
    <row r="362" ht="15">
      <c r="E362" s="2"/>
    </row>
    <row r="363" ht="15">
      <c r="E363" s="2"/>
    </row>
    <row r="364" ht="15">
      <c r="E364" s="2"/>
    </row>
    <row r="365" ht="15">
      <c r="E365" s="2"/>
    </row>
    <row r="366" ht="15">
      <c r="E366" s="2"/>
    </row>
    <row r="367" ht="15">
      <c r="E367" s="2"/>
    </row>
    <row r="368" ht="15">
      <c r="E368" s="2"/>
    </row>
    <row r="369" ht="15">
      <c r="E369" s="2"/>
    </row>
    <row r="370" ht="15">
      <c r="E370" s="2"/>
    </row>
    <row r="371" ht="15">
      <c r="E371" s="2"/>
    </row>
    <row r="372" ht="15">
      <c r="E372" s="2"/>
    </row>
    <row r="373" ht="15">
      <c r="E373" s="2"/>
    </row>
    <row r="374" ht="15">
      <c r="E374" s="2"/>
    </row>
    <row r="375" ht="15">
      <c r="E375" s="2"/>
    </row>
    <row r="376" ht="15">
      <c r="E376" s="2"/>
    </row>
    <row r="377" ht="15">
      <c r="E377" s="2"/>
    </row>
    <row r="378" ht="15">
      <c r="E378" s="2"/>
    </row>
    <row r="379" ht="15">
      <c r="E379" s="2"/>
    </row>
    <row r="380" ht="15">
      <c r="E380" s="2"/>
    </row>
    <row r="381" ht="15">
      <c r="E381" s="2"/>
    </row>
    <row r="382" ht="15">
      <c r="E382" s="2"/>
    </row>
    <row r="383" ht="15">
      <c r="E383" s="2"/>
    </row>
    <row r="384" ht="15">
      <c r="E384" s="2"/>
    </row>
    <row r="385" ht="15">
      <c r="E385" s="2"/>
    </row>
    <row r="386" ht="15">
      <c r="E386" s="2"/>
    </row>
    <row r="387" ht="15">
      <c r="E387" s="2"/>
    </row>
    <row r="388" ht="15">
      <c r="E388" s="2"/>
    </row>
    <row r="389" ht="15">
      <c r="E389" s="2"/>
    </row>
    <row r="390" ht="15">
      <c r="E390" s="2"/>
    </row>
    <row r="391" ht="15">
      <c r="E391" s="2"/>
    </row>
    <row r="392" ht="15">
      <c r="E392" s="2"/>
    </row>
    <row r="393" ht="15">
      <c r="E393" s="2"/>
    </row>
    <row r="394" ht="15">
      <c r="E394" s="2"/>
    </row>
    <row r="395" ht="15">
      <c r="E395" s="2"/>
    </row>
    <row r="396" ht="15">
      <c r="E396" s="2"/>
    </row>
    <row r="397" ht="15">
      <c r="E397" s="2"/>
    </row>
    <row r="398" ht="15">
      <c r="E398" s="2"/>
    </row>
    <row r="399" ht="15">
      <c r="E399" s="2"/>
    </row>
    <row r="400" ht="15">
      <c r="E400" s="2"/>
    </row>
    <row r="401" ht="15">
      <c r="E401" s="2"/>
    </row>
    <row r="402" ht="15">
      <c r="E402" s="2"/>
    </row>
    <row r="403" ht="15">
      <c r="E403" s="2"/>
    </row>
    <row r="404" ht="15">
      <c r="E404" s="2"/>
    </row>
    <row r="405" ht="15">
      <c r="E405" s="2"/>
    </row>
    <row r="406" ht="15">
      <c r="E406" s="2"/>
    </row>
    <row r="407" ht="15">
      <c r="E407" s="2"/>
    </row>
    <row r="408" ht="15">
      <c r="E408" s="2"/>
    </row>
    <row r="409" ht="15">
      <c r="E409" s="2"/>
    </row>
    <row r="410" ht="15">
      <c r="E410" s="2"/>
    </row>
    <row r="411" ht="15">
      <c r="E411" s="2"/>
    </row>
    <row r="412" ht="15">
      <c r="E412" s="2"/>
    </row>
    <row r="413" ht="15">
      <c r="E413" s="2"/>
    </row>
    <row r="414" ht="15">
      <c r="E414" s="2"/>
    </row>
    <row r="415" ht="15">
      <c r="E415" s="2"/>
    </row>
    <row r="416" ht="15">
      <c r="E416" s="2"/>
    </row>
    <row r="417" ht="15">
      <c r="E417" s="2"/>
    </row>
    <row r="418" ht="15">
      <c r="E418" s="2"/>
    </row>
    <row r="419" ht="15">
      <c r="E419" s="2"/>
    </row>
    <row r="420" ht="15">
      <c r="E420" s="2"/>
    </row>
    <row r="421" ht="15">
      <c r="E421" s="2"/>
    </row>
    <row r="422" ht="15">
      <c r="E422" s="2"/>
    </row>
    <row r="423" ht="15">
      <c r="E423" s="2"/>
    </row>
    <row r="424" ht="15">
      <c r="E424" s="2"/>
    </row>
    <row r="425" ht="15">
      <c r="E425" s="2"/>
    </row>
    <row r="426" ht="15">
      <c r="E426" s="2"/>
    </row>
    <row r="427" ht="15">
      <c r="E427" s="2"/>
    </row>
  </sheetData>
  <sheetProtection/>
  <mergeCells count="1">
    <mergeCell ref="A3:B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8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1" customWidth="1"/>
    <col min="2" max="2" width="67.7109375" style="1" customWidth="1"/>
    <col min="3" max="6" width="13.7109375" style="1" customWidth="1"/>
    <col min="7" max="16384" width="9.140625" style="1" customWidth="1"/>
  </cols>
  <sheetData>
    <row r="1" spans="1:2" ht="18.75">
      <c r="A1" s="15" t="s">
        <v>82</v>
      </c>
      <c r="B1" s="11"/>
    </row>
    <row r="3" spans="1:6" s="9" customFormat="1" ht="15">
      <c r="A3" s="366"/>
      <c r="B3" s="366"/>
      <c r="C3" s="57">
        <v>1998</v>
      </c>
      <c r="D3" s="57">
        <v>2004</v>
      </c>
      <c r="E3" s="8">
        <v>2008</v>
      </c>
      <c r="F3" s="8">
        <v>2009</v>
      </c>
    </row>
    <row r="4" spans="1:6" ht="15">
      <c r="A4" s="6" t="s">
        <v>83</v>
      </c>
      <c r="B4" s="7" t="s">
        <v>162</v>
      </c>
      <c r="C4" s="27" t="s">
        <v>1</v>
      </c>
      <c r="D4" s="27" t="s">
        <v>1</v>
      </c>
      <c r="E4" s="27" t="s">
        <v>1</v>
      </c>
      <c r="F4" s="27" t="s">
        <v>1</v>
      </c>
    </row>
    <row r="5" spans="3:6" ht="15">
      <c r="C5" s="2"/>
      <c r="D5" s="2"/>
      <c r="E5" s="2"/>
      <c r="F5" s="2"/>
    </row>
    <row r="6" spans="1:6" ht="15">
      <c r="A6" s="6" t="s">
        <v>14</v>
      </c>
      <c r="B6" s="7" t="s">
        <v>121</v>
      </c>
      <c r="C6" s="27" t="s">
        <v>1</v>
      </c>
      <c r="D6" s="27" t="s">
        <v>1</v>
      </c>
      <c r="E6" s="27" t="s">
        <v>1</v>
      </c>
      <c r="F6" s="27" t="s">
        <v>1</v>
      </c>
    </row>
    <row r="7" spans="3:6" ht="15">
      <c r="C7" s="22"/>
      <c r="D7" s="2"/>
      <c r="E7" s="2"/>
      <c r="F7" s="2"/>
    </row>
    <row r="8" spans="1:6" ht="15">
      <c r="A8" s="6" t="s">
        <v>84</v>
      </c>
      <c r="B8" s="7" t="s">
        <v>85</v>
      </c>
      <c r="C8" s="27" t="s">
        <v>1</v>
      </c>
      <c r="D8" s="27" t="s">
        <v>1</v>
      </c>
      <c r="E8" s="27" t="s">
        <v>1</v>
      </c>
      <c r="F8" s="27" t="s">
        <v>1</v>
      </c>
    </row>
    <row r="9" spans="3:6" ht="15">
      <c r="C9" s="2"/>
      <c r="D9" s="2"/>
      <c r="E9" s="2"/>
      <c r="F9" s="2"/>
    </row>
    <row r="10" spans="1:6" ht="15">
      <c r="A10" s="6" t="s">
        <v>86</v>
      </c>
      <c r="B10" s="7" t="s">
        <v>163</v>
      </c>
      <c r="C10" s="27" t="s">
        <v>1</v>
      </c>
      <c r="D10" s="27" t="s">
        <v>1</v>
      </c>
      <c r="E10" s="27" t="s">
        <v>1</v>
      </c>
      <c r="F10" s="27" t="s">
        <v>1</v>
      </c>
    </row>
    <row r="11" spans="3:6" ht="15">
      <c r="C11" s="2"/>
      <c r="D11" s="2"/>
      <c r="E11" s="2"/>
      <c r="F11" s="2"/>
    </row>
    <row r="12" spans="3:6" ht="15">
      <c r="C12" s="2"/>
      <c r="D12" s="2"/>
      <c r="E12" s="2"/>
      <c r="F12" s="2"/>
    </row>
    <row r="13" spans="3:6" ht="15">
      <c r="C13" s="2"/>
      <c r="D13" s="2"/>
      <c r="E13" s="2"/>
      <c r="F13" s="2"/>
    </row>
    <row r="14" spans="3:6" ht="15">
      <c r="C14" s="2"/>
      <c r="D14" s="2"/>
      <c r="E14" s="2"/>
      <c r="F14" s="2"/>
    </row>
    <row r="15" spans="3:6" ht="15">
      <c r="C15" s="2"/>
      <c r="D15" s="2"/>
      <c r="E15" s="2"/>
      <c r="F15" s="2"/>
    </row>
    <row r="16" spans="3:6" ht="15">
      <c r="C16" s="2"/>
      <c r="D16" s="2"/>
      <c r="E16" s="2"/>
      <c r="F16" s="2"/>
    </row>
    <row r="17" spans="3:6" ht="15">
      <c r="C17" s="2"/>
      <c r="D17" s="2"/>
      <c r="E17" s="2"/>
      <c r="F17" s="2"/>
    </row>
    <row r="18" spans="3:6" ht="15">
      <c r="C18" s="2"/>
      <c r="D18" s="2"/>
      <c r="E18" s="2"/>
      <c r="F18" s="2"/>
    </row>
    <row r="19" spans="3:6" ht="15">
      <c r="C19" s="2"/>
      <c r="D19" s="2"/>
      <c r="E19" s="2"/>
      <c r="F19" s="2"/>
    </row>
    <row r="20" spans="3:6" ht="15">
      <c r="C20" s="2"/>
      <c r="D20" s="2"/>
      <c r="E20" s="2"/>
      <c r="F20" s="2"/>
    </row>
    <row r="21" spans="3:6" ht="15">
      <c r="C21" s="2"/>
      <c r="D21" s="2"/>
      <c r="E21" s="2"/>
      <c r="F21" s="2"/>
    </row>
    <row r="22" spans="3:6" ht="15">
      <c r="C22" s="2"/>
      <c r="D22" s="2"/>
      <c r="E22" s="2"/>
      <c r="F22" s="2"/>
    </row>
    <row r="23" spans="3:6" ht="15">
      <c r="C23" s="2"/>
      <c r="D23" s="2"/>
      <c r="E23" s="2"/>
      <c r="F23" s="2"/>
    </row>
    <row r="24" spans="3:6" ht="15">
      <c r="C24" s="2"/>
      <c r="D24" s="2"/>
      <c r="E24" s="2"/>
      <c r="F24" s="2"/>
    </row>
    <row r="25" spans="3:6" ht="15">
      <c r="C25" s="2"/>
      <c r="D25" s="2"/>
      <c r="E25" s="2"/>
      <c r="F25" s="2"/>
    </row>
    <row r="26" spans="3:6" ht="15">
      <c r="C26" s="2"/>
      <c r="D26" s="2"/>
      <c r="E26" s="2"/>
      <c r="F26" s="2"/>
    </row>
    <row r="27" spans="3:6" ht="15">
      <c r="C27" s="2"/>
      <c r="D27" s="2"/>
      <c r="E27" s="2"/>
      <c r="F27" s="2"/>
    </row>
    <row r="28" spans="3:6" ht="15">
      <c r="C28" s="2"/>
      <c r="D28" s="2"/>
      <c r="E28" s="2"/>
      <c r="F28" s="2"/>
    </row>
    <row r="29" spans="3:6" ht="15">
      <c r="C29" s="2"/>
      <c r="D29" s="2"/>
      <c r="E29" s="2"/>
      <c r="F29" s="2"/>
    </row>
    <row r="30" spans="3:6" ht="15">
      <c r="C30" s="2"/>
      <c r="D30" s="2"/>
      <c r="E30" s="2"/>
      <c r="F30" s="2"/>
    </row>
    <row r="31" spans="3:6" ht="15">
      <c r="C31" s="2"/>
      <c r="D31" s="2"/>
      <c r="E31" s="2"/>
      <c r="F31" s="2"/>
    </row>
    <row r="32" spans="3:6" ht="15">
      <c r="C32" s="2"/>
      <c r="D32" s="2"/>
      <c r="E32" s="2"/>
      <c r="F32" s="2"/>
    </row>
    <row r="33" spans="3:6" ht="15">
      <c r="C33" s="2"/>
      <c r="D33" s="2"/>
      <c r="E33" s="2"/>
      <c r="F33" s="2"/>
    </row>
    <row r="34" spans="3:6" ht="15">
      <c r="C34" s="2"/>
      <c r="D34" s="2"/>
      <c r="E34" s="2"/>
      <c r="F34" s="2"/>
    </row>
    <row r="35" spans="3:6" ht="15">
      <c r="C35" s="2"/>
      <c r="D35" s="2"/>
      <c r="E35" s="2"/>
      <c r="F35" s="2"/>
    </row>
    <row r="36" spans="3:6" ht="15">
      <c r="C36" s="2"/>
      <c r="D36" s="2"/>
      <c r="E36" s="2"/>
      <c r="F36" s="2"/>
    </row>
    <row r="37" spans="3:6" ht="15">
      <c r="C37" s="2"/>
      <c r="D37" s="2"/>
      <c r="E37" s="2"/>
      <c r="F37" s="2"/>
    </row>
    <row r="38" spans="3:6" ht="15">
      <c r="C38" s="2"/>
      <c r="D38" s="2"/>
      <c r="E38" s="2"/>
      <c r="F38" s="2"/>
    </row>
    <row r="39" spans="3:6" ht="15">
      <c r="C39" s="2"/>
      <c r="D39" s="2"/>
      <c r="E39" s="2"/>
      <c r="F39" s="2"/>
    </row>
    <row r="40" spans="3:6" ht="15">
      <c r="C40" s="2"/>
      <c r="D40" s="2"/>
      <c r="E40" s="2"/>
      <c r="F40" s="2"/>
    </row>
    <row r="41" spans="3:6" ht="15">
      <c r="C41" s="2"/>
      <c r="D41" s="2"/>
      <c r="E41" s="2"/>
      <c r="F41" s="2"/>
    </row>
    <row r="42" spans="3:6" ht="15">
      <c r="C42" s="2"/>
      <c r="D42" s="2"/>
      <c r="E42" s="2"/>
      <c r="F42" s="2"/>
    </row>
    <row r="43" spans="3:6" ht="15">
      <c r="C43" s="2"/>
      <c r="D43" s="2"/>
      <c r="E43" s="2"/>
      <c r="F43" s="2"/>
    </row>
    <row r="44" spans="3:6" ht="15">
      <c r="C44" s="2"/>
      <c r="D44" s="2"/>
      <c r="E44" s="2"/>
      <c r="F44" s="2"/>
    </row>
    <row r="45" spans="3:6" ht="15">
      <c r="C45" s="2"/>
      <c r="D45" s="2"/>
      <c r="E45" s="2"/>
      <c r="F45" s="2"/>
    </row>
    <row r="46" spans="3:6" ht="15">
      <c r="C46" s="2"/>
      <c r="D46" s="2"/>
      <c r="E46" s="2"/>
      <c r="F46" s="2"/>
    </row>
    <row r="47" spans="3:6" ht="15">
      <c r="C47" s="2"/>
      <c r="D47" s="2"/>
      <c r="E47" s="2"/>
      <c r="F47" s="2"/>
    </row>
    <row r="48" spans="3:6" ht="15">
      <c r="C48" s="2"/>
      <c r="D48" s="2"/>
      <c r="E48" s="2"/>
      <c r="F48" s="2"/>
    </row>
    <row r="49" spans="3:6" ht="15">
      <c r="C49" s="2"/>
      <c r="D49" s="2"/>
      <c r="E49" s="2"/>
      <c r="F49" s="2"/>
    </row>
    <row r="50" spans="3:6" ht="15">
      <c r="C50" s="2"/>
      <c r="D50" s="2"/>
      <c r="E50" s="2"/>
      <c r="F50" s="2"/>
    </row>
    <row r="51" spans="3:6" ht="15">
      <c r="C51" s="2"/>
      <c r="D51" s="2"/>
      <c r="E51" s="2"/>
      <c r="F51" s="2"/>
    </row>
    <row r="52" spans="3:6" ht="15">
      <c r="C52" s="2"/>
      <c r="D52" s="2"/>
      <c r="E52" s="2"/>
      <c r="F52" s="2"/>
    </row>
    <row r="53" spans="3:6" ht="15">
      <c r="C53" s="2"/>
      <c r="D53" s="2"/>
      <c r="E53" s="2"/>
      <c r="F53" s="2"/>
    </row>
    <row r="54" spans="3:6" ht="15">
      <c r="C54" s="2"/>
      <c r="D54" s="2"/>
      <c r="E54" s="2"/>
      <c r="F54" s="2"/>
    </row>
    <row r="55" spans="3:6" ht="15">
      <c r="C55" s="2"/>
      <c r="D55" s="2"/>
      <c r="E55" s="2"/>
      <c r="F55" s="2"/>
    </row>
    <row r="56" spans="3:6" ht="15">
      <c r="C56" s="2"/>
      <c r="D56" s="2"/>
      <c r="E56" s="2"/>
      <c r="F56" s="2"/>
    </row>
    <row r="57" spans="3:6" ht="15">
      <c r="C57" s="2"/>
      <c r="D57" s="2"/>
      <c r="E57" s="2"/>
      <c r="F57" s="2"/>
    </row>
    <row r="58" spans="3:6" ht="15">
      <c r="C58" s="2"/>
      <c r="D58" s="2"/>
      <c r="E58" s="2"/>
      <c r="F58" s="2"/>
    </row>
    <row r="59" spans="3:6" ht="15">
      <c r="C59" s="2"/>
      <c r="D59" s="2"/>
      <c r="E59" s="2"/>
      <c r="F59" s="2"/>
    </row>
    <row r="60" spans="3:6" ht="15">
      <c r="C60" s="2"/>
      <c r="D60" s="2"/>
      <c r="E60" s="2"/>
      <c r="F60" s="2"/>
    </row>
    <row r="61" spans="3:6" ht="15">
      <c r="C61" s="2"/>
      <c r="D61" s="2"/>
      <c r="E61" s="2"/>
      <c r="F61" s="2"/>
    </row>
    <row r="62" spans="3:6" ht="15">
      <c r="C62" s="2"/>
      <c r="D62" s="2"/>
      <c r="E62" s="2"/>
      <c r="F62" s="2"/>
    </row>
    <row r="63" spans="3:6" ht="15">
      <c r="C63" s="2"/>
      <c r="D63" s="2"/>
      <c r="E63" s="2"/>
      <c r="F63" s="2"/>
    </row>
    <row r="64" spans="3:6" ht="15">
      <c r="C64" s="2"/>
      <c r="D64" s="2"/>
      <c r="E64" s="2"/>
      <c r="F64" s="2"/>
    </row>
    <row r="65" spans="3:6" ht="15">
      <c r="C65" s="2"/>
      <c r="D65" s="2"/>
      <c r="E65" s="2"/>
      <c r="F65" s="2"/>
    </row>
    <row r="66" spans="3:6" ht="15">
      <c r="C66" s="2"/>
      <c r="D66" s="2"/>
      <c r="E66" s="2"/>
      <c r="F66" s="2"/>
    </row>
    <row r="67" spans="3:6" ht="15">
      <c r="C67" s="2"/>
      <c r="D67" s="2"/>
      <c r="E67" s="2"/>
      <c r="F67" s="2"/>
    </row>
    <row r="68" spans="3:6" ht="15">
      <c r="C68" s="2"/>
      <c r="D68" s="2"/>
      <c r="E68" s="2"/>
      <c r="F68" s="2"/>
    </row>
    <row r="69" spans="3:6" ht="15">
      <c r="C69" s="2"/>
      <c r="D69" s="2"/>
      <c r="E69" s="2"/>
      <c r="F69" s="2"/>
    </row>
    <row r="70" spans="3:6" ht="15">
      <c r="C70" s="2"/>
      <c r="D70" s="2"/>
      <c r="E70" s="2"/>
      <c r="F70" s="2"/>
    </row>
    <row r="71" spans="3:6" ht="15">
      <c r="C71" s="2"/>
      <c r="D71" s="2"/>
      <c r="E71" s="2"/>
      <c r="F71" s="2"/>
    </row>
    <row r="72" spans="3:6" ht="15">
      <c r="C72" s="2"/>
      <c r="D72" s="2"/>
      <c r="E72" s="2"/>
      <c r="F72" s="2"/>
    </row>
    <row r="73" spans="3:6" ht="15">
      <c r="C73" s="2"/>
      <c r="D73" s="2"/>
      <c r="E73" s="2"/>
      <c r="F73" s="2"/>
    </row>
    <row r="74" spans="3:6" ht="15">
      <c r="C74" s="2"/>
      <c r="D74" s="2"/>
      <c r="E74" s="2"/>
      <c r="F74" s="2"/>
    </row>
    <row r="75" spans="3:6" ht="15">
      <c r="C75" s="2"/>
      <c r="D75" s="2"/>
      <c r="E75" s="2"/>
      <c r="F75" s="2"/>
    </row>
    <row r="76" spans="3:6" ht="15">
      <c r="C76" s="2"/>
      <c r="D76" s="2"/>
      <c r="E76" s="2"/>
      <c r="F76" s="2"/>
    </row>
    <row r="77" spans="3:6" ht="15">
      <c r="C77" s="2"/>
      <c r="D77" s="2"/>
      <c r="E77" s="2"/>
      <c r="F77" s="2"/>
    </row>
    <row r="78" spans="3:6" ht="15">
      <c r="C78" s="2"/>
      <c r="D78" s="2"/>
      <c r="E78" s="2"/>
      <c r="F78" s="2"/>
    </row>
    <row r="79" spans="3:6" ht="15">
      <c r="C79" s="2"/>
      <c r="D79" s="2"/>
      <c r="E79" s="2"/>
      <c r="F79" s="2"/>
    </row>
    <row r="80" spans="3:6" ht="15">
      <c r="C80" s="2"/>
      <c r="D80" s="2"/>
      <c r="E80" s="2"/>
      <c r="F80" s="2"/>
    </row>
    <row r="81" spans="3:6" ht="15">
      <c r="C81" s="2"/>
      <c r="D81" s="2"/>
      <c r="E81" s="2"/>
      <c r="F81" s="2"/>
    </row>
    <row r="82" spans="3:6" ht="15">
      <c r="C82" s="2"/>
      <c r="D82" s="2"/>
      <c r="E82" s="2"/>
      <c r="F82" s="2"/>
    </row>
    <row r="83" spans="3:6" ht="15">
      <c r="C83" s="2"/>
      <c r="D83" s="2"/>
      <c r="E83" s="2"/>
      <c r="F83" s="2"/>
    </row>
    <row r="84" spans="3:6" ht="15">
      <c r="C84" s="2"/>
      <c r="D84" s="2"/>
      <c r="E84" s="2"/>
      <c r="F84" s="2"/>
    </row>
    <row r="85" spans="3:6" ht="15">
      <c r="C85" s="2"/>
      <c r="D85" s="2"/>
      <c r="E85" s="2"/>
      <c r="F85" s="2"/>
    </row>
    <row r="86" spans="3:6" ht="15">
      <c r="C86" s="2"/>
      <c r="D86" s="2"/>
      <c r="E86" s="2"/>
      <c r="F86" s="2"/>
    </row>
    <row r="87" spans="3:6" ht="15">
      <c r="C87" s="2"/>
      <c r="D87" s="2"/>
      <c r="E87" s="2"/>
      <c r="F87" s="2"/>
    </row>
    <row r="88" spans="3:6" ht="15">
      <c r="C88" s="2"/>
      <c r="D88" s="2"/>
      <c r="E88" s="2"/>
      <c r="F88" s="2"/>
    </row>
    <row r="89" spans="3:6" ht="15">
      <c r="C89" s="2"/>
      <c r="D89" s="2"/>
      <c r="E89" s="2"/>
      <c r="F89" s="2"/>
    </row>
    <row r="90" spans="3:6" ht="15">
      <c r="C90" s="2"/>
      <c r="D90" s="2"/>
      <c r="E90" s="2"/>
      <c r="F90" s="2"/>
    </row>
    <row r="91" spans="3:6" ht="15">
      <c r="C91" s="2"/>
      <c r="D91" s="2"/>
      <c r="E91" s="2"/>
      <c r="F91" s="2"/>
    </row>
    <row r="92" spans="3:6" ht="15">
      <c r="C92" s="2"/>
      <c r="D92" s="2"/>
      <c r="E92" s="2"/>
      <c r="F92" s="2"/>
    </row>
    <row r="93" spans="3:6" ht="15">
      <c r="C93" s="2"/>
      <c r="D93" s="2"/>
      <c r="E93" s="2"/>
      <c r="F93" s="2"/>
    </row>
    <row r="94" spans="3:6" ht="15">
      <c r="C94" s="2"/>
      <c r="D94" s="2"/>
      <c r="E94" s="2"/>
      <c r="F94" s="2"/>
    </row>
    <row r="95" spans="3:6" ht="15">
      <c r="C95" s="2"/>
      <c r="D95" s="2"/>
      <c r="E95" s="2"/>
      <c r="F95" s="2"/>
    </row>
    <row r="96" spans="3:6" ht="15">
      <c r="C96" s="2"/>
      <c r="D96" s="2"/>
      <c r="E96" s="2"/>
      <c r="F96" s="2"/>
    </row>
    <row r="97" spans="3:6" ht="15">
      <c r="C97" s="2"/>
      <c r="D97" s="2"/>
      <c r="E97" s="2"/>
      <c r="F97" s="2"/>
    </row>
    <row r="98" spans="3:6" ht="15">
      <c r="C98" s="2"/>
      <c r="D98" s="2"/>
      <c r="E98" s="2"/>
      <c r="F98" s="2"/>
    </row>
    <row r="99" spans="3:6" ht="15">
      <c r="C99" s="2"/>
      <c r="D99" s="2"/>
      <c r="E99" s="2"/>
      <c r="F99" s="2"/>
    </row>
    <row r="100" spans="3:6" ht="15">
      <c r="C100" s="2"/>
      <c r="D100" s="2"/>
      <c r="E100" s="2"/>
      <c r="F100" s="2"/>
    </row>
    <row r="101" spans="3:6" ht="15">
      <c r="C101" s="2"/>
      <c r="D101" s="2"/>
      <c r="E101" s="2"/>
      <c r="F101" s="2"/>
    </row>
    <row r="102" spans="3:6" ht="15">
      <c r="C102" s="2"/>
      <c r="D102" s="2"/>
      <c r="E102" s="2"/>
      <c r="F102" s="2"/>
    </row>
    <row r="103" spans="3:6" ht="15">
      <c r="C103" s="2"/>
      <c r="D103" s="2"/>
      <c r="E103" s="2"/>
      <c r="F103" s="2"/>
    </row>
    <row r="104" spans="3:6" ht="15">
      <c r="C104" s="2"/>
      <c r="D104" s="2"/>
      <c r="E104" s="2"/>
      <c r="F104" s="2"/>
    </row>
    <row r="105" spans="3:6" ht="15">
      <c r="C105" s="2"/>
      <c r="D105" s="2"/>
      <c r="E105" s="2"/>
      <c r="F105" s="2"/>
    </row>
    <row r="106" spans="3:6" ht="15">
      <c r="C106" s="2"/>
      <c r="D106" s="2"/>
      <c r="E106" s="2"/>
      <c r="F106" s="2"/>
    </row>
    <row r="107" spans="3:6" ht="15">
      <c r="C107" s="2"/>
      <c r="D107" s="2"/>
      <c r="E107" s="2"/>
      <c r="F107" s="2"/>
    </row>
    <row r="108" spans="3:6" ht="15">
      <c r="C108" s="2"/>
      <c r="D108" s="2"/>
      <c r="E108" s="2"/>
      <c r="F108" s="2"/>
    </row>
    <row r="109" spans="3:6" ht="15">
      <c r="C109" s="2"/>
      <c r="D109" s="2"/>
      <c r="E109" s="2"/>
      <c r="F109" s="2"/>
    </row>
    <row r="110" spans="3:6" ht="15">
      <c r="C110" s="2"/>
      <c r="D110" s="2"/>
      <c r="E110" s="2"/>
      <c r="F110" s="2"/>
    </row>
    <row r="111" spans="3:6" ht="15">
      <c r="C111" s="2"/>
      <c r="D111" s="2"/>
      <c r="E111" s="2"/>
      <c r="F111" s="2"/>
    </row>
    <row r="112" spans="3:6" ht="15">
      <c r="C112" s="2"/>
      <c r="D112" s="2"/>
      <c r="E112" s="2"/>
      <c r="F112" s="2"/>
    </row>
    <row r="113" spans="3:6" ht="15">
      <c r="C113" s="2"/>
      <c r="D113" s="2"/>
      <c r="E113" s="2"/>
      <c r="F113" s="2"/>
    </row>
    <row r="114" spans="3:6" ht="15">
      <c r="C114" s="2"/>
      <c r="D114" s="2"/>
      <c r="E114" s="2"/>
      <c r="F114" s="2"/>
    </row>
    <row r="115" spans="3:6" ht="15">
      <c r="C115" s="2"/>
      <c r="D115" s="2"/>
      <c r="E115" s="2"/>
      <c r="F115" s="2"/>
    </row>
    <row r="116" spans="3:6" ht="15">
      <c r="C116" s="2"/>
      <c r="D116" s="2"/>
      <c r="E116" s="2"/>
      <c r="F116" s="2"/>
    </row>
    <row r="117" spans="3:6" ht="15">
      <c r="C117" s="2"/>
      <c r="D117" s="2"/>
      <c r="E117" s="2"/>
      <c r="F117" s="2"/>
    </row>
    <row r="118" spans="3:6" ht="15">
      <c r="C118" s="2"/>
      <c r="D118" s="2"/>
      <c r="E118" s="2"/>
      <c r="F118" s="2"/>
    </row>
    <row r="119" spans="3:6" ht="15">
      <c r="C119" s="2"/>
      <c r="D119" s="2"/>
      <c r="E119" s="2"/>
      <c r="F119" s="2"/>
    </row>
    <row r="120" spans="3:6" ht="15">
      <c r="C120" s="2"/>
      <c r="D120" s="2"/>
      <c r="E120" s="2"/>
      <c r="F120" s="2"/>
    </row>
    <row r="121" spans="3:6" ht="15">
      <c r="C121" s="2"/>
      <c r="D121" s="2"/>
      <c r="E121" s="2"/>
      <c r="F121" s="2"/>
    </row>
    <row r="122" spans="3:6" ht="15">
      <c r="C122" s="2"/>
      <c r="D122" s="2"/>
      <c r="E122" s="2"/>
      <c r="F122" s="2"/>
    </row>
    <row r="123" spans="3:6" ht="15">
      <c r="C123" s="2"/>
      <c r="D123" s="2"/>
      <c r="E123" s="2"/>
      <c r="F123" s="2"/>
    </row>
    <row r="124" spans="3:6" ht="15">
      <c r="C124" s="2"/>
      <c r="D124" s="2"/>
      <c r="E124" s="2"/>
      <c r="F124" s="2"/>
    </row>
    <row r="125" spans="3:6" ht="15">
      <c r="C125" s="2"/>
      <c r="D125" s="2"/>
      <c r="E125" s="2"/>
      <c r="F125" s="2"/>
    </row>
    <row r="126" spans="3:6" ht="15">
      <c r="C126" s="2"/>
      <c r="D126" s="2"/>
      <c r="E126" s="2"/>
      <c r="F126" s="2"/>
    </row>
    <row r="127" spans="3:6" ht="15">
      <c r="C127" s="2"/>
      <c r="D127" s="2"/>
      <c r="E127" s="2"/>
      <c r="F127" s="2"/>
    </row>
    <row r="128" spans="3:6" ht="15">
      <c r="C128" s="2"/>
      <c r="D128" s="2"/>
      <c r="E128" s="2"/>
      <c r="F128" s="2"/>
    </row>
    <row r="129" spans="3:6" ht="15">
      <c r="C129" s="2"/>
      <c r="D129" s="2"/>
      <c r="E129" s="2"/>
      <c r="F129" s="2"/>
    </row>
    <row r="130" spans="3:6" ht="15">
      <c r="C130" s="2"/>
      <c r="D130" s="2"/>
      <c r="E130" s="2"/>
      <c r="F130" s="2"/>
    </row>
    <row r="131" spans="3:6" ht="15">
      <c r="C131" s="2"/>
      <c r="D131" s="2"/>
      <c r="E131" s="2"/>
      <c r="F131" s="2"/>
    </row>
    <row r="132" spans="3:6" ht="15">
      <c r="C132" s="2"/>
      <c r="D132" s="2"/>
      <c r="E132" s="2"/>
      <c r="F132" s="2"/>
    </row>
    <row r="133" spans="3:6" ht="15">
      <c r="C133" s="2"/>
      <c r="D133" s="2"/>
      <c r="E133" s="2"/>
      <c r="F133" s="2"/>
    </row>
    <row r="134" spans="3:6" ht="15">
      <c r="C134" s="2"/>
      <c r="D134" s="2"/>
      <c r="E134" s="2"/>
      <c r="F134" s="2"/>
    </row>
    <row r="135" spans="3:6" ht="15">
      <c r="C135" s="2"/>
      <c r="D135" s="2"/>
      <c r="E135" s="2"/>
      <c r="F135" s="2"/>
    </row>
    <row r="136" spans="3:6" ht="15">
      <c r="C136" s="2"/>
      <c r="D136" s="2"/>
      <c r="E136" s="2"/>
      <c r="F136" s="2"/>
    </row>
    <row r="137" spans="3:6" ht="15">
      <c r="C137" s="2"/>
      <c r="D137" s="2"/>
      <c r="E137" s="2"/>
      <c r="F137" s="2"/>
    </row>
    <row r="138" spans="3:6" ht="15">
      <c r="C138" s="2"/>
      <c r="D138" s="2"/>
      <c r="E138" s="2"/>
      <c r="F138" s="2"/>
    </row>
    <row r="139" spans="3:6" ht="15">
      <c r="C139" s="2"/>
      <c r="D139" s="2"/>
      <c r="E139" s="2"/>
      <c r="F139" s="2"/>
    </row>
    <row r="140" spans="3:6" ht="15">
      <c r="C140" s="2"/>
      <c r="D140" s="2"/>
      <c r="E140" s="2"/>
      <c r="F140" s="2"/>
    </row>
    <row r="141" spans="3:6" ht="15">
      <c r="C141" s="2"/>
      <c r="D141" s="2"/>
      <c r="E141" s="2"/>
      <c r="F141" s="2"/>
    </row>
    <row r="142" spans="3:6" ht="15">
      <c r="C142" s="2"/>
      <c r="D142" s="2"/>
      <c r="E142" s="2"/>
      <c r="F142" s="2"/>
    </row>
    <row r="143" spans="3:6" ht="15">
      <c r="C143" s="2"/>
      <c r="D143" s="2"/>
      <c r="E143" s="2"/>
      <c r="F143" s="2"/>
    </row>
    <row r="144" spans="3:6" ht="15">
      <c r="C144" s="2"/>
      <c r="D144" s="2"/>
      <c r="E144" s="2"/>
      <c r="F144" s="2"/>
    </row>
    <row r="145" spans="3:6" ht="15">
      <c r="C145" s="2"/>
      <c r="D145" s="2"/>
      <c r="E145" s="2"/>
      <c r="F145" s="2"/>
    </row>
    <row r="146" spans="3:6" ht="15">
      <c r="C146" s="2"/>
      <c r="D146" s="2"/>
      <c r="E146" s="2"/>
      <c r="F146" s="2"/>
    </row>
    <row r="147" spans="3:6" ht="15">
      <c r="C147" s="2"/>
      <c r="D147" s="2"/>
      <c r="E147" s="2"/>
      <c r="F147" s="2"/>
    </row>
    <row r="148" spans="3:6" ht="15">
      <c r="C148" s="2"/>
      <c r="D148" s="2"/>
      <c r="E148" s="2"/>
      <c r="F148" s="2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B68" sqref="B68:H68"/>
    </sheetView>
  </sheetViews>
  <sheetFormatPr defaultColWidth="9.140625" defaultRowHeight="15"/>
  <cols>
    <col min="1" max="1" width="9.140625" style="88" customWidth="1"/>
    <col min="2" max="2" width="60.7109375" style="88" customWidth="1"/>
    <col min="3" max="3" width="10.57421875" style="89" bestFit="1" customWidth="1"/>
    <col min="4" max="4" width="9.421875" style="89" bestFit="1" customWidth="1"/>
    <col min="5" max="5" width="10.57421875" style="89" bestFit="1" customWidth="1"/>
    <col min="6" max="6" width="8.140625" style="89" customWidth="1"/>
    <col min="7" max="7" width="9.00390625" style="89" customWidth="1"/>
    <col min="8" max="8" width="10.421875" style="89" customWidth="1"/>
    <col min="9" max="9" width="8.140625" style="88" customWidth="1"/>
    <col min="10" max="16384" width="9.140625" style="88" customWidth="1"/>
  </cols>
  <sheetData>
    <row r="1" spans="1:10" ht="18.75">
      <c r="A1" s="15" t="s">
        <v>91</v>
      </c>
      <c r="B1" s="87"/>
      <c r="I1" s="89"/>
      <c r="J1" s="89"/>
    </row>
    <row r="2" ht="15">
      <c r="I2" s="89"/>
    </row>
    <row r="3" spans="1:13" s="9" customFormat="1" ht="15">
      <c r="A3" s="366"/>
      <c r="B3" s="366"/>
      <c r="C3" s="367">
        <v>2004</v>
      </c>
      <c r="D3" s="367"/>
      <c r="E3" s="367">
        <v>2007</v>
      </c>
      <c r="F3" s="367"/>
      <c r="G3" s="367">
        <v>2009</v>
      </c>
      <c r="H3" s="367"/>
      <c r="I3" s="86"/>
      <c r="J3" s="367">
        <v>1998</v>
      </c>
      <c r="K3" s="367"/>
      <c r="L3" s="367">
        <v>2008</v>
      </c>
      <c r="M3" s="367"/>
    </row>
    <row r="4" spans="1:13" s="9" customFormat="1" ht="15">
      <c r="A4" s="10"/>
      <c r="B4" s="10"/>
      <c r="C4" s="71" t="s">
        <v>2</v>
      </c>
      <c r="D4" s="71" t="s">
        <v>3</v>
      </c>
      <c r="E4" s="71" t="s">
        <v>2</v>
      </c>
      <c r="F4" s="71" t="s">
        <v>3</v>
      </c>
      <c r="G4" s="71" t="s">
        <v>2</v>
      </c>
      <c r="H4" s="71" t="s">
        <v>3</v>
      </c>
      <c r="I4" s="71"/>
      <c r="J4" s="71" t="s">
        <v>2</v>
      </c>
      <c r="K4" s="71" t="s">
        <v>3</v>
      </c>
      <c r="L4" s="71" t="s">
        <v>2</v>
      </c>
      <c r="M4" s="71" t="s">
        <v>3</v>
      </c>
    </row>
    <row r="5" spans="1:13" ht="30">
      <c r="A5" s="6" t="s">
        <v>87</v>
      </c>
      <c r="B5" s="127" t="s">
        <v>224</v>
      </c>
      <c r="C5" s="31"/>
      <c r="D5" s="31"/>
      <c r="G5" s="88"/>
      <c r="H5" s="88"/>
      <c r="J5" s="31"/>
      <c r="K5" s="31"/>
      <c r="L5" s="89"/>
      <c r="M5" s="89"/>
    </row>
    <row r="6" spans="1:13" ht="30">
      <c r="A6" s="18"/>
      <c r="B6" s="46" t="s">
        <v>192</v>
      </c>
      <c r="G6" s="88"/>
      <c r="H6" s="88"/>
      <c r="J6" s="89"/>
      <c r="K6" s="89"/>
      <c r="L6" s="89"/>
      <c r="M6" s="89"/>
    </row>
    <row r="7" s="89" customFormat="1" ht="30">
      <c r="B7" s="46" t="s">
        <v>117</v>
      </c>
    </row>
    <row r="8" spans="2:13" s="89" customFormat="1" ht="15">
      <c r="B8" s="28" t="s">
        <v>6</v>
      </c>
      <c r="C8" s="214">
        <v>50.60914683801933</v>
      </c>
      <c r="D8" s="214">
        <v>49.390853161980424</v>
      </c>
      <c r="E8" s="226">
        <v>51.17651673585637</v>
      </c>
      <c r="F8" s="226">
        <v>48.82348326414295</v>
      </c>
      <c r="G8" s="214">
        <v>50.34085324932659</v>
      </c>
      <c r="H8" s="214">
        <v>49.659146750672804</v>
      </c>
      <c r="J8" s="94">
        <v>48.817573229470774</v>
      </c>
      <c r="K8" s="94">
        <v>51.182426770529226</v>
      </c>
      <c r="L8" s="94">
        <v>48.907951620692764</v>
      </c>
      <c r="M8" s="94">
        <v>51.092048379307236</v>
      </c>
    </row>
    <row r="9" spans="2:13" s="89" customFormat="1" ht="15">
      <c r="B9" s="56" t="s">
        <v>137</v>
      </c>
      <c r="C9" s="94">
        <v>82.00636323219437</v>
      </c>
      <c r="D9" s="94">
        <v>17.993636767805583</v>
      </c>
      <c r="E9" s="227">
        <v>72.34995715126428</v>
      </c>
      <c r="F9" s="227">
        <v>27.650042848735758</v>
      </c>
      <c r="G9" s="94">
        <v>81.61100936917997</v>
      </c>
      <c r="H9" s="94">
        <v>18.388990630820082</v>
      </c>
      <c r="I9" s="91"/>
      <c r="J9" s="94">
        <v>90.44556424877337</v>
      </c>
      <c r="K9" s="94">
        <v>9.554435751226627</v>
      </c>
      <c r="L9" s="94">
        <v>78.99402786994028</v>
      </c>
      <c r="M9" s="94">
        <v>21.00597213005972</v>
      </c>
    </row>
    <row r="10" spans="2:13" s="89" customFormat="1" ht="15">
      <c r="B10" s="56" t="s">
        <v>138</v>
      </c>
      <c r="C10" s="94">
        <v>66.92972516723269</v>
      </c>
      <c r="D10" s="94">
        <v>33.07027483276744</v>
      </c>
      <c r="E10" s="227">
        <v>59.333818413455084</v>
      </c>
      <c r="F10" s="227">
        <v>40.66618158654503</v>
      </c>
      <c r="G10" s="94">
        <v>62.03359762158884</v>
      </c>
      <c r="H10" s="94">
        <v>37.966402378411345</v>
      </c>
      <c r="I10" s="91"/>
      <c r="J10" s="94">
        <v>83.13044681145387</v>
      </c>
      <c r="K10" s="94">
        <v>16.869553188546135</v>
      </c>
      <c r="L10" s="94">
        <v>62.0673707577949</v>
      </c>
      <c r="M10" s="94">
        <v>37.9326292422051</v>
      </c>
    </row>
    <row r="11" spans="2:13" s="89" customFormat="1" ht="15">
      <c r="B11" s="56" t="s">
        <v>139</v>
      </c>
      <c r="C11" s="94">
        <v>64.77221530476129</v>
      </c>
      <c r="D11" s="94">
        <v>35.22778469523871</v>
      </c>
      <c r="E11" s="227">
        <v>72.64168916119023</v>
      </c>
      <c r="F11" s="227">
        <v>27.35831083880982</v>
      </c>
      <c r="G11" s="94">
        <v>70.21473151373796</v>
      </c>
      <c r="H11" s="94">
        <v>29.78526848626195</v>
      </c>
      <c r="I11" s="91"/>
      <c r="J11" s="94">
        <v>69.55471223286415</v>
      </c>
      <c r="K11" s="94">
        <v>30.44528776713585</v>
      </c>
      <c r="L11" s="94">
        <v>71.93992937535543</v>
      </c>
      <c r="M11" s="94">
        <v>28.060070624644563</v>
      </c>
    </row>
    <row r="12" spans="2:13" s="89" customFormat="1" ht="15">
      <c r="B12" s="56" t="s">
        <v>140</v>
      </c>
      <c r="C12" s="94">
        <v>48.285921440949195</v>
      </c>
      <c r="D12" s="94">
        <v>51.714078559050826</v>
      </c>
      <c r="E12" s="227">
        <v>61.561233111626194</v>
      </c>
      <c r="F12" s="227">
        <v>38.43876688837381</v>
      </c>
      <c r="G12" s="94">
        <v>62.86308070351777</v>
      </c>
      <c r="H12" s="94">
        <v>37.13691929648238</v>
      </c>
      <c r="I12" s="91"/>
      <c r="J12" s="94">
        <v>73.63611674680895</v>
      </c>
      <c r="K12" s="94">
        <v>26.363883253191048</v>
      </c>
      <c r="L12" s="94">
        <v>65.49154597639327</v>
      </c>
      <c r="M12" s="94">
        <v>34.508454023606724</v>
      </c>
    </row>
    <row r="13" spans="2:13" s="89" customFormat="1" ht="15">
      <c r="B13" s="56" t="s">
        <v>141</v>
      </c>
      <c r="C13" s="94">
        <v>32.5438738788469</v>
      </c>
      <c r="D13" s="94">
        <v>67.45612612115298</v>
      </c>
      <c r="E13" s="227">
        <v>31.01265444826919</v>
      </c>
      <c r="F13" s="227">
        <v>68.9873455517308</v>
      </c>
      <c r="G13" s="94">
        <v>33.70373136042901</v>
      </c>
      <c r="H13" s="94">
        <v>66.29626863957147</v>
      </c>
      <c r="I13" s="91"/>
      <c r="J13" s="94">
        <v>43.214665078700875</v>
      </c>
      <c r="K13" s="94">
        <v>56.785334921299125</v>
      </c>
      <c r="L13" s="94">
        <v>38.06085535675091</v>
      </c>
      <c r="M13" s="94">
        <v>61.93914464324909</v>
      </c>
    </row>
    <row r="14" spans="2:13" s="89" customFormat="1" ht="15">
      <c r="B14" s="56" t="s">
        <v>142</v>
      </c>
      <c r="C14" s="94">
        <v>51.28554557330298</v>
      </c>
      <c r="D14" s="94">
        <v>48.714454426696406</v>
      </c>
      <c r="E14" s="227">
        <v>50.284216822920335</v>
      </c>
      <c r="F14" s="227">
        <v>49.715783177080034</v>
      </c>
      <c r="G14" s="94">
        <v>50.65705395440972</v>
      </c>
      <c r="H14" s="94">
        <v>49.34294604559029</v>
      </c>
      <c r="I14" s="91"/>
      <c r="J14" s="94">
        <v>44.8703822702967</v>
      </c>
      <c r="K14" s="94">
        <v>55.1296177297033</v>
      </c>
      <c r="L14" s="94">
        <v>46.729596628716536</v>
      </c>
      <c r="M14" s="94">
        <v>53.270403371283464</v>
      </c>
    </row>
    <row r="15" spans="2:13" s="89" customFormat="1" ht="15">
      <c r="B15" s="56" t="s">
        <v>143</v>
      </c>
      <c r="C15" s="94">
        <v>45.56330807496347</v>
      </c>
      <c r="D15" s="94">
        <v>54.436691925036776</v>
      </c>
      <c r="E15" s="227">
        <v>63.67383980238453</v>
      </c>
      <c r="F15" s="227">
        <v>36.32616019761527</v>
      </c>
      <c r="G15" s="94">
        <v>42.25280600845749</v>
      </c>
      <c r="H15" s="94">
        <v>57.7471939915423</v>
      </c>
      <c r="I15" s="91"/>
      <c r="J15" s="94">
        <v>64.25453640353805</v>
      </c>
      <c r="K15" s="94">
        <v>35.74546359646194</v>
      </c>
      <c r="L15" s="94">
        <v>41.89279521625695</v>
      </c>
      <c r="M15" s="94">
        <v>58.10720478374305</v>
      </c>
    </row>
    <row r="16" spans="2:13" s="89" customFormat="1" ht="15">
      <c r="B16" s="56" t="s">
        <v>144</v>
      </c>
      <c r="C16" s="94">
        <v>51.4554806344687</v>
      </c>
      <c r="D16" s="94">
        <v>48.544519365531144</v>
      </c>
      <c r="E16" s="227">
        <v>56.752883810952426</v>
      </c>
      <c r="F16" s="227">
        <v>43.247116189047695</v>
      </c>
      <c r="G16" s="94">
        <v>91.08385405803024</v>
      </c>
      <c r="H16" s="94">
        <v>8.916145941969829</v>
      </c>
      <c r="I16" s="91"/>
      <c r="J16" s="94">
        <v>72.82662645976345</v>
      </c>
      <c r="K16" s="94">
        <v>27.173373540236557</v>
      </c>
      <c r="L16" s="94">
        <v>93.43340968586388</v>
      </c>
      <c r="M16" s="94">
        <v>6.566590314136126</v>
      </c>
    </row>
    <row r="17" spans="2:13" s="89" customFormat="1" ht="15">
      <c r="B17" s="56" t="s">
        <v>145</v>
      </c>
      <c r="C17" s="94">
        <v>61.09800635218497</v>
      </c>
      <c r="D17" s="94">
        <v>38.90199364781503</v>
      </c>
      <c r="E17" s="227">
        <v>51.3874534324057</v>
      </c>
      <c r="F17" s="227">
        <v>48.612546567594265</v>
      </c>
      <c r="G17" s="94">
        <v>56.10745309336672</v>
      </c>
      <c r="H17" s="94">
        <v>43.892546906633825</v>
      </c>
      <c r="I17" s="91"/>
      <c r="J17" s="94">
        <v>48.079902481223705</v>
      </c>
      <c r="K17" s="94">
        <v>51.920097518776295</v>
      </c>
      <c r="L17" s="94">
        <v>64.43434448861858</v>
      </c>
      <c r="M17" s="94">
        <v>35.56565551138143</v>
      </c>
    </row>
    <row r="18" spans="2:13" s="89" customFormat="1" ht="15">
      <c r="B18" s="56" t="s">
        <v>146</v>
      </c>
      <c r="C18" s="94">
        <v>94.94973571578595</v>
      </c>
      <c r="D18" s="94">
        <v>5.050264284214052</v>
      </c>
      <c r="E18" s="227">
        <v>94.70173027070048</v>
      </c>
      <c r="F18" s="227">
        <v>5.298269729299524</v>
      </c>
      <c r="G18" s="94">
        <v>93.76237769454036</v>
      </c>
      <c r="H18" s="94">
        <v>6.237622305459642</v>
      </c>
      <c r="I18" s="91"/>
      <c r="J18" s="94">
        <v>96.22269840202173</v>
      </c>
      <c r="K18" s="94">
        <v>3.7773015979782643</v>
      </c>
      <c r="L18" s="94">
        <v>93.52406584695927</v>
      </c>
      <c r="M18" s="94">
        <v>6.475934153040721</v>
      </c>
    </row>
    <row r="19" spans="2:14" s="89" customFormat="1" ht="15">
      <c r="B19" s="14" t="s">
        <v>115</v>
      </c>
      <c r="C19" s="214">
        <v>52.4245093207391</v>
      </c>
      <c r="D19" s="214">
        <v>47.575490679260746</v>
      </c>
      <c r="E19" s="226">
        <v>53.70033868147096</v>
      </c>
      <c r="F19" s="226">
        <v>46.29966131852802</v>
      </c>
      <c r="G19" s="214">
        <v>50.93413352817267</v>
      </c>
      <c r="H19" s="214">
        <v>49.06586647182564</v>
      </c>
      <c r="I19" s="91"/>
      <c r="J19" s="94">
        <v>57.284973956267685</v>
      </c>
      <c r="K19" s="94">
        <v>42.715026043732315</v>
      </c>
      <c r="L19" s="94">
        <v>52.87247188949114</v>
      </c>
      <c r="M19" s="94">
        <v>47.12752811050886</v>
      </c>
      <c r="N19" s="105"/>
    </row>
    <row r="20" spans="2:13" s="89" customFormat="1" ht="15">
      <c r="B20" s="56" t="s">
        <v>137</v>
      </c>
      <c r="C20" s="94">
        <v>71.12090799735628</v>
      </c>
      <c r="D20" s="94">
        <v>28.87909200264365</v>
      </c>
      <c r="E20" s="227">
        <v>71.60351885845925</v>
      </c>
      <c r="F20" s="227">
        <v>28.396481141540704</v>
      </c>
      <c r="G20" s="94">
        <v>68.98540750846949</v>
      </c>
      <c r="H20" s="94">
        <v>31.014592491530504</v>
      </c>
      <c r="I20" s="91"/>
      <c r="J20" s="94">
        <v>82.11808492640839</v>
      </c>
      <c r="K20" s="94">
        <v>17.88191507359161</v>
      </c>
      <c r="L20" s="94">
        <v>71.27098842580014</v>
      </c>
      <c r="M20" s="94">
        <v>28.72901157419986</v>
      </c>
    </row>
    <row r="21" spans="2:13" s="89" customFormat="1" ht="15">
      <c r="B21" s="56" t="s">
        <v>138</v>
      </c>
      <c r="C21" s="94">
        <v>63.10858074216178</v>
      </c>
      <c r="D21" s="94">
        <v>36.89141925783825</v>
      </c>
      <c r="E21" s="227">
        <v>54.10857566010746</v>
      </c>
      <c r="F21" s="227">
        <v>45.891424339892666</v>
      </c>
      <c r="G21" s="94">
        <v>56.594028169795834</v>
      </c>
      <c r="H21" s="94">
        <v>43.405971830204166</v>
      </c>
      <c r="I21" s="91"/>
      <c r="J21" s="94">
        <v>77.88087056128293</v>
      </c>
      <c r="K21" s="94">
        <v>22.119129438717067</v>
      </c>
      <c r="L21" s="94">
        <v>55.357142857142854</v>
      </c>
      <c r="M21" s="94">
        <v>44.642857142857146</v>
      </c>
    </row>
    <row r="22" spans="2:13" s="89" customFormat="1" ht="15">
      <c r="B22" s="56" t="s">
        <v>139</v>
      </c>
      <c r="C22" s="94">
        <v>59.74869661975336</v>
      </c>
      <c r="D22" s="94">
        <v>40.25130338024671</v>
      </c>
      <c r="E22" s="227">
        <v>73.08629747690405</v>
      </c>
      <c r="F22" s="227">
        <v>26.913702523095978</v>
      </c>
      <c r="G22" s="94">
        <v>66.97848089279265</v>
      </c>
      <c r="H22" s="94">
        <v>33.02151910720732</v>
      </c>
      <c r="I22" s="91"/>
      <c r="J22" s="94">
        <v>61.026347570206326</v>
      </c>
      <c r="K22" s="94">
        <v>38.973652429793674</v>
      </c>
      <c r="L22" s="94">
        <v>64.34501101499113</v>
      </c>
      <c r="M22" s="94">
        <v>35.65498898500886</v>
      </c>
    </row>
    <row r="23" spans="2:13" s="89" customFormat="1" ht="15">
      <c r="B23" s="56" t="s">
        <v>140</v>
      </c>
      <c r="C23" s="94">
        <v>39.04058299892404</v>
      </c>
      <c r="D23" s="94">
        <v>60.959417001075934</v>
      </c>
      <c r="E23" s="227">
        <v>65.01162004592098</v>
      </c>
      <c r="F23" s="227">
        <v>34.98837995407909</v>
      </c>
      <c r="G23" s="94">
        <v>62.45859915948141</v>
      </c>
      <c r="H23" s="94">
        <v>37.541400840518655</v>
      </c>
      <c r="I23" s="91"/>
      <c r="J23" s="94">
        <v>70.2099985314788</v>
      </c>
      <c r="K23" s="94">
        <v>29.7900014685212</v>
      </c>
      <c r="L23" s="94">
        <v>63.999292518381885</v>
      </c>
      <c r="M23" s="94">
        <v>36.000707481618115</v>
      </c>
    </row>
    <row r="24" spans="2:13" s="89" customFormat="1" ht="15">
      <c r="B24" s="56" t="s">
        <v>141</v>
      </c>
      <c r="C24" s="94">
        <v>35.601590837335856</v>
      </c>
      <c r="D24" s="94">
        <v>64.39840916266404</v>
      </c>
      <c r="E24" s="227">
        <v>32.7651524159998</v>
      </c>
      <c r="F24" s="227">
        <v>67.23484758399992</v>
      </c>
      <c r="G24" s="94">
        <v>35.69756810484338</v>
      </c>
      <c r="H24" s="94">
        <v>64.30243189515664</v>
      </c>
      <c r="I24" s="91"/>
      <c r="J24" s="94">
        <v>42.75629864982962</v>
      </c>
      <c r="K24" s="94">
        <v>57.24370135017038</v>
      </c>
      <c r="L24" s="94">
        <v>39.0556609330654</v>
      </c>
      <c r="M24" s="94">
        <v>60.9443390669346</v>
      </c>
    </row>
    <row r="25" spans="2:13" s="89" customFormat="1" ht="15">
      <c r="B25" s="56" t="s">
        <v>142</v>
      </c>
      <c r="C25" s="94">
        <v>52.30767909111504</v>
      </c>
      <c r="D25" s="94">
        <v>47.692320908884945</v>
      </c>
      <c r="E25" s="227">
        <v>50.875376894784296</v>
      </c>
      <c r="F25" s="227">
        <v>49.124623105215726</v>
      </c>
      <c r="G25" s="94">
        <v>52.30295306315034</v>
      </c>
      <c r="H25" s="94">
        <v>47.69704693684957</v>
      </c>
      <c r="I25" s="91"/>
      <c r="J25" s="94">
        <v>49.31998279140125</v>
      </c>
      <c r="K25" s="94">
        <v>50.68001720859875</v>
      </c>
      <c r="L25" s="94">
        <v>50.3346501270664</v>
      </c>
      <c r="M25" s="94">
        <v>49.6653498729336</v>
      </c>
    </row>
    <row r="26" spans="2:13" s="89" customFormat="1" ht="15">
      <c r="B26" s="56" t="s">
        <v>143</v>
      </c>
      <c r="C26" s="94">
        <v>57.01648455158282</v>
      </c>
      <c r="D26" s="94">
        <v>42.98351544841703</v>
      </c>
      <c r="E26" s="227">
        <v>70.58943324162362</v>
      </c>
      <c r="F26" s="227">
        <v>29.410566758376294</v>
      </c>
      <c r="G26" s="94">
        <v>47.14715214245581</v>
      </c>
      <c r="H26" s="94">
        <v>52.85284785754431</v>
      </c>
      <c r="I26" s="91"/>
      <c r="J26" s="94">
        <v>69.88462878337671</v>
      </c>
      <c r="K26" s="94">
        <v>30.11537121662329</v>
      </c>
      <c r="L26" s="94">
        <v>42.8704297270157</v>
      </c>
      <c r="M26" s="94">
        <v>57.1295702729843</v>
      </c>
    </row>
    <row r="27" spans="2:13" s="89" customFormat="1" ht="15">
      <c r="B27" s="56" t="s">
        <v>144</v>
      </c>
      <c r="C27" s="94">
        <v>69.120679040405</v>
      </c>
      <c r="D27" s="94">
        <v>30.879320959594992</v>
      </c>
      <c r="E27" s="227">
        <v>72.80063012840847</v>
      </c>
      <c r="F27" s="227">
        <v>27.199369871591603</v>
      </c>
      <c r="G27" s="94">
        <v>92.66462132071526</v>
      </c>
      <c r="H27" s="94">
        <v>7.335378679284678</v>
      </c>
      <c r="I27" s="91"/>
      <c r="J27" s="94">
        <v>66.18755695468478</v>
      </c>
      <c r="K27" s="94">
        <v>33.81244304531522</v>
      </c>
      <c r="L27" s="94">
        <v>94.313330328021</v>
      </c>
      <c r="M27" s="94">
        <v>5.686669671978998</v>
      </c>
    </row>
    <row r="28" spans="2:13" s="89" customFormat="1" ht="15">
      <c r="B28" s="56" t="s">
        <v>145</v>
      </c>
      <c r="C28" s="94">
        <v>50.331202369476394</v>
      </c>
      <c r="D28" s="94">
        <v>49.668797630523564</v>
      </c>
      <c r="E28" s="227">
        <v>48.6912081887801</v>
      </c>
      <c r="F28" s="227">
        <v>51.308791811220004</v>
      </c>
      <c r="G28" s="94">
        <v>53.93297565347786</v>
      </c>
      <c r="H28" s="94">
        <v>46.067024346521904</v>
      </c>
      <c r="I28" s="91"/>
      <c r="J28" s="94">
        <v>47.00812490043014</v>
      </c>
      <c r="K28" s="94">
        <v>52.99187509956986</v>
      </c>
      <c r="L28" s="94">
        <v>66.07492613617502</v>
      </c>
      <c r="M28" s="94">
        <v>33.925073863824984</v>
      </c>
    </row>
    <row r="29" spans="1:13" s="9" customFormat="1" ht="15">
      <c r="A29" s="89"/>
      <c r="B29" s="56" t="s">
        <v>146</v>
      </c>
      <c r="C29" s="94">
        <v>93.17201046380434</v>
      </c>
      <c r="D29" s="94">
        <v>6.827989536195644</v>
      </c>
      <c r="E29" s="227">
        <v>89.81509196985043</v>
      </c>
      <c r="F29" s="227">
        <v>10.184908030149561</v>
      </c>
      <c r="G29" s="94">
        <v>92.58003575913808</v>
      </c>
      <c r="H29" s="94">
        <v>7.419964240861904</v>
      </c>
      <c r="I29" s="72"/>
      <c r="J29" s="94">
        <v>94.75054857611343</v>
      </c>
      <c r="K29" s="94">
        <v>5.249451423886572</v>
      </c>
      <c r="L29" s="94">
        <v>92.88010520932272</v>
      </c>
      <c r="M29" s="94">
        <v>7.119894790677285</v>
      </c>
    </row>
    <row r="30" spans="2:14" s="89" customFormat="1" ht="15">
      <c r="B30" s="14" t="s">
        <v>116</v>
      </c>
      <c r="C30" s="214">
        <v>50.28686422329006</v>
      </c>
      <c r="D30" s="214">
        <v>49.71313577671004</v>
      </c>
      <c r="E30" s="226">
        <v>50.614311204654555</v>
      </c>
      <c r="F30" s="226">
        <v>49.385688795344215</v>
      </c>
      <c r="G30" s="214">
        <v>50.208212901997115</v>
      </c>
      <c r="H30" s="214">
        <v>49.79178709800095</v>
      </c>
      <c r="I30" s="91"/>
      <c r="J30" s="94">
        <v>47.22314882396813</v>
      </c>
      <c r="K30" s="94">
        <v>52.77685117603187</v>
      </c>
      <c r="L30" s="94">
        <v>48.042395544891846</v>
      </c>
      <c r="M30" s="94">
        <v>51.957604455108154</v>
      </c>
      <c r="N30" s="105"/>
    </row>
    <row r="31" spans="2:13" s="89" customFormat="1" ht="15">
      <c r="B31" s="56" t="s">
        <v>137</v>
      </c>
      <c r="C31" s="94">
        <v>90.19812780412023</v>
      </c>
      <c r="D31" s="94">
        <v>9.801872195879747</v>
      </c>
      <c r="E31" s="227">
        <v>72.99999330397101</v>
      </c>
      <c r="F31" s="227">
        <v>27.000006696029004</v>
      </c>
      <c r="G31" s="94">
        <v>87.89033574873272</v>
      </c>
      <c r="H31" s="94">
        <v>12.10966425126726</v>
      </c>
      <c r="I31" s="91"/>
      <c r="J31" s="94">
        <v>95.81288845273144</v>
      </c>
      <c r="K31" s="94">
        <v>4.187111547268564</v>
      </c>
      <c r="L31" s="94">
        <v>86.36882523868825</v>
      </c>
      <c r="M31" s="94">
        <v>13.631174761311748</v>
      </c>
    </row>
    <row r="32" spans="2:13" s="89" customFormat="1" ht="15">
      <c r="B32" s="56" t="s">
        <v>138</v>
      </c>
      <c r="C32" s="94">
        <v>70.26037175177801</v>
      </c>
      <c r="D32" s="94">
        <v>29.739628248221887</v>
      </c>
      <c r="E32" s="227">
        <v>66.890429337919</v>
      </c>
      <c r="F32" s="227">
        <v>33.10957066208095</v>
      </c>
      <c r="G32" s="94">
        <v>67.12104125688376</v>
      </c>
      <c r="H32" s="94">
        <v>32.87895874311622</v>
      </c>
      <c r="I32" s="91"/>
      <c r="J32" s="94">
        <v>91.13128491620111</v>
      </c>
      <c r="K32" s="94">
        <v>8.868715083798882</v>
      </c>
      <c r="L32" s="94">
        <v>66.41538717366</v>
      </c>
      <c r="M32" s="94">
        <v>33.584612826340006</v>
      </c>
    </row>
    <row r="33" spans="1:13" ht="15">
      <c r="A33" s="89"/>
      <c r="B33" s="56" t="s">
        <v>139</v>
      </c>
      <c r="C33" s="94">
        <v>72.79676738028486</v>
      </c>
      <c r="D33" s="94">
        <v>27.203232619715116</v>
      </c>
      <c r="E33" s="227">
        <v>71.90738349697877</v>
      </c>
      <c r="F33" s="227">
        <v>28.092616503021276</v>
      </c>
      <c r="G33" s="94">
        <v>74.12258853526978</v>
      </c>
      <c r="H33" s="94">
        <v>25.8774114647302</v>
      </c>
      <c r="I33" s="96"/>
      <c r="J33" s="94">
        <v>75.08773091438788</v>
      </c>
      <c r="K33" s="94">
        <v>24.91226908561213</v>
      </c>
      <c r="L33" s="94">
        <v>79.30396728229441</v>
      </c>
      <c r="M33" s="94">
        <v>20.69603271770559</v>
      </c>
    </row>
    <row r="34" spans="1:13" ht="15">
      <c r="A34" s="89"/>
      <c r="B34" s="56" t="s">
        <v>140</v>
      </c>
      <c r="C34" s="94">
        <v>59.99990822736377</v>
      </c>
      <c r="D34" s="94">
        <v>40.00009177263624</v>
      </c>
      <c r="E34" s="227">
        <v>53.6012335178867</v>
      </c>
      <c r="F34" s="227">
        <v>46.398766482113295</v>
      </c>
      <c r="G34" s="94">
        <v>64.13174977963523</v>
      </c>
      <c r="H34" s="94">
        <v>35.868250220364764</v>
      </c>
      <c r="I34" s="96"/>
      <c r="J34" s="94">
        <v>84.57468184862692</v>
      </c>
      <c r="K34" s="94">
        <v>15.425318151373075</v>
      </c>
      <c r="L34" s="94">
        <v>70.60376541874054</v>
      </c>
      <c r="M34" s="94">
        <v>29.396234581259467</v>
      </c>
    </row>
    <row r="35" spans="1:13" ht="15">
      <c r="A35" s="89"/>
      <c r="B35" s="56" t="s">
        <v>141</v>
      </c>
      <c r="C35" s="94">
        <v>31.271019060177753</v>
      </c>
      <c r="D35" s="94">
        <v>68.72898093982215</v>
      </c>
      <c r="E35" s="227">
        <v>29.717056804813964</v>
      </c>
      <c r="F35" s="227">
        <v>70.28294319518596</v>
      </c>
      <c r="G35" s="94">
        <v>32.10135310361012</v>
      </c>
      <c r="H35" s="94">
        <v>67.89864689638993</v>
      </c>
      <c r="I35" s="96"/>
      <c r="J35" s="94">
        <v>43.88506316571711</v>
      </c>
      <c r="K35" s="94">
        <v>56.11493683428289</v>
      </c>
      <c r="L35" s="94">
        <v>36.70462928808558</v>
      </c>
      <c r="M35" s="94">
        <v>63.29537071191442</v>
      </c>
    </row>
    <row r="36" spans="1:13" ht="15">
      <c r="A36" s="89"/>
      <c r="B36" s="56" t="s">
        <v>142</v>
      </c>
      <c r="C36" s="94">
        <v>51.21016211516297</v>
      </c>
      <c r="D36" s="94">
        <v>48.78983788483621</v>
      </c>
      <c r="E36" s="227">
        <v>50.254223007878934</v>
      </c>
      <c r="F36" s="227">
        <v>49.74577699212131</v>
      </c>
      <c r="G36" s="94">
        <v>50.584390099826614</v>
      </c>
      <c r="H36" s="94">
        <v>49.415609900173926</v>
      </c>
      <c r="I36" s="96"/>
      <c r="J36" s="94">
        <v>44.68653921356136</v>
      </c>
      <c r="K36" s="94">
        <v>55.31346078643864</v>
      </c>
      <c r="L36" s="94">
        <v>46.60689036176669</v>
      </c>
      <c r="M36" s="94">
        <v>53.39310963823331</v>
      </c>
    </row>
    <row r="37" spans="1:13" ht="15">
      <c r="A37" s="89"/>
      <c r="B37" s="56" t="s">
        <v>143</v>
      </c>
      <c r="C37" s="94">
        <v>43.01964335356419</v>
      </c>
      <c r="D37" s="94">
        <v>56.980356646435695</v>
      </c>
      <c r="E37" s="227">
        <v>61.710537028277976</v>
      </c>
      <c r="F37" s="227">
        <v>38.28946297172189</v>
      </c>
      <c r="G37" s="94">
        <v>40.6498364523335</v>
      </c>
      <c r="H37" s="94">
        <v>59.350163547666774</v>
      </c>
      <c r="I37" s="96"/>
      <c r="J37" s="94">
        <v>56.06852886405959</v>
      </c>
      <c r="K37" s="94">
        <v>43.93147113594041</v>
      </c>
      <c r="L37" s="94">
        <v>40.713931448640096</v>
      </c>
      <c r="M37" s="94">
        <v>59.286068551359904</v>
      </c>
    </row>
    <row r="38" spans="1:13" ht="15">
      <c r="A38" s="89"/>
      <c r="B38" s="56" t="s">
        <v>144</v>
      </c>
      <c r="C38" s="94">
        <v>46.707471137135535</v>
      </c>
      <c r="D38" s="94">
        <v>53.292528862864216</v>
      </c>
      <c r="E38" s="227">
        <v>52.491540671849116</v>
      </c>
      <c r="F38" s="227">
        <v>47.50845932815064</v>
      </c>
      <c r="G38" s="94">
        <v>89.78641588193052</v>
      </c>
      <c r="H38" s="94">
        <v>10.21358411806943</v>
      </c>
      <c r="I38" s="96"/>
      <c r="J38" s="94">
        <v>86.8228787658274</v>
      </c>
      <c r="K38" s="94">
        <v>13.17712123417261</v>
      </c>
      <c r="L38" s="94">
        <v>92.0158913238498</v>
      </c>
      <c r="M38" s="94">
        <v>7.984108676150199</v>
      </c>
    </row>
    <row r="39" spans="1:13" ht="15">
      <c r="A39" s="89"/>
      <c r="B39" s="56" t="s">
        <v>145</v>
      </c>
      <c r="C39" s="94">
        <v>64.13223062731514</v>
      </c>
      <c r="D39" s="94">
        <v>35.86776937268472</v>
      </c>
      <c r="E39" s="227">
        <v>51.96793159301566</v>
      </c>
      <c r="F39" s="227">
        <v>48.03206840698412</v>
      </c>
      <c r="G39" s="94">
        <v>56.39201449640625</v>
      </c>
      <c r="H39" s="94">
        <v>43.60798550359362</v>
      </c>
      <c r="I39" s="96"/>
      <c r="J39" s="94">
        <v>49.12479614817116</v>
      </c>
      <c r="K39" s="94">
        <v>50.87520385182884</v>
      </c>
      <c r="L39" s="94">
        <v>63.42414439828087</v>
      </c>
      <c r="M39" s="94">
        <v>36.57585560171913</v>
      </c>
    </row>
    <row r="40" spans="1:13" ht="15">
      <c r="A40" s="89"/>
      <c r="B40" s="56" t="s">
        <v>146</v>
      </c>
      <c r="C40" s="94">
        <v>96.34764922597044</v>
      </c>
      <c r="D40" s="94">
        <v>3.6523507740295744</v>
      </c>
      <c r="E40" s="227">
        <v>100</v>
      </c>
      <c r="F40" s="227">
        <v>0</v>
      </c>
      <c r="G40" s="94">
        <v>94.9164735390086</v>
      </c>
      <c r="H40" s="94">
        <v>5.083526460991357</v>
      </c>
      <c r="I40" s="96"/>
      <c r="J40" s="94">
        <v>97.19799354611969</v>
      </c>
      <c r="K40" s="94">
        <v>2.8020064538803156</v>
      </c>
      <c r="L40" s="94">
        <v>94.18003200238157</v>
      </c>
      <c r="M40" s="94">
        <v>5.819967997618427</v>
      </c>
    </row>
    <row r="41" spans="1:10" ht="15">
      <c r="A41" s="89"/>
      <c r="B41" s="56"/>
      <c r="C41" s="94"/>
      <c r="D41" s="94"/>
      <c r="E41" s="94"/>
      <c r="F41" s="94"/>
      <c r="G41" s="91"/>
      <c r="H41" s="91"/>
      <c r="I41" s="96"/>
      <c r="J41" s="96"/>
    </row>
    <row r="42" spans="3:10" ht="15">
      <c r="C42" s="18">
        <v>2004</v>
      </c>
      <c r="D42" s="18">
        <v>2007</v>
      </c>
      <c r="E42" s="18">
        <v>2009</v>
      </c>
      <c r="F42" s="18"/>
      <c r="G42" s="18">
        <v>1998</v>
      </c>
      <c r="H42" s="18">
        <v>2008</v>
      </c>
      <c r="I42" s="89"/>
      <c r="J42" s="89"/>
    </row>
    <row r="43" spans="1:10" ht="15">
      <c r="A43" s="6" t="s">
        <v>88</v>
      </c>
      <c r="B43" s="7" t="s">
        <v>164</v>
      </c>
      <c r="I43" s="89"/>
      <c r="J43" s="89"/>
    </row>
    <row r="44" spans="1:10" ht="30">
      <c r="A44" s="18"/>
      <c r="B44" s="46" t="s">
        <v>192</v>
      </c>
      <c r="I44" s="89"/>
      <c r="J44" s="89"/>
    </row>
    <row r="45" spans="1:10" ht="30">
      <c r="A45" s="18"/>
      <c r="B45" s="46" t="s">
        <v>117</v>
      </c>
      <c r="I45" s="89"/>
      <c r="J45" s="89"/>
    </row>
    <row r="46" spans="2:10" ht="15">
      <c r="B46" s="14" t="s">
        <v>164</v>
      </c>
      <c r="C46" s="94">
        <f>C48/C47*100</f>
        <v>16.712907143041296</v>
      </c>
      <c r="D46" s="94">
        <f>D48/D47*100</f>
        <v>27.36696907351291</v>
      </c>
      <c r="E46" s="94">
        <f>E48/E47*100</f>
        <v>18.932494113176745</v>
      </c>
      <c r="F46" s="94"/>
      <c r="G46" s="94">
        <f>G48/G47*100</f>
        <v>6.94818414658173</v>
      </c>
      <c r="H46" s="94">
        <f>H48/H47*100</f>
        <v>18.22125060725935</v>
      </c>
      <c r="I46" s="89"/>
      <c r="J46" s="105"/>
    </row>
    <row r="47" spans="1:10" ht="15">
      <c r="A47" s="89"/>
      <c r="B47" s="14" t="s">
        <v>210</v>
      </c>
      <c r="C47" s="119">
        <v>65396.23504670001</v>
      </c>
      <c r="D47" s="119">
        <v>46188.9387337157</v>
      </c>
      <c r="E47" s="119">
        <v>40853.26275785899</v>
      </c>
      <c r="F47" s="119"/>
      <c r="G47" s="119">
        <v>15227</v>
      </c>
      <c r="H47" s="119">
        <v>28818</v>
      </c>
      <c r="I47" s="89"/>
      <c r="J47" s="111"/>
    </row>
    <row r="48" spans="1:10" ht="15">
      <c r="A48" s="89"/>
      <c r="B48" s="14" t="s">
        <v>209</v>
      </c>
      <c r="C48" s="119">
        <v>10929.6120384</v>
      </c>
      <c r="D48" s="119">
        <v>12640.5125786398</v>
      </c>
      <c r="E48" s="119">
        <v>7734.541566672281</v>
      </c>
      <c r="F48" s="119"/>
      <c r="G48" s="119">
        <v>1058</v>
      </c>
      <c r="H48" s="119">
        <v>5251</v>
      </c>
      <c r="I48" s="89"/>
      <c r="J48" s="105"/>
    </row>
    <row r="49" spans="1:2" ht="15">
      <c r="A49" s="89"/>
      <c r="B49" s="14"/>
    </row>
    <row r="50" spans="1:9" ht="15">
      <c r="A50" s="89"/>
      <c r="B50" s="14"/>
      <c r="C50" s="18">
        <v>2004</v>
      </c>
      <c r="D50" s="18">
        <v>2007</v>
      </c>
      <c r="E50" s="18">
        <v>2009</v>
      </c>
      <c r="I50" s="89"/>
    </row>
    <row r="51" spans="1:9" ht="15">
      <c r="A51" s="6" t="s">
        <v>89</v>
      </c>
      <c r="B51" s="7" t="s">
        <v>90</v>
      </c>
      <c r="C51" s="88"/>
      <c r="D51" s="88"/>
      <c r="E51" s="88"/>
      <c r="F51" s="31"/>
      <c r="G51" s="31"/>
      <c r="I51" s="89"/>
    </row>
    <row r="52" spans="1:9" ht="30">
      <c r="A52" s="18"/>
      <c r="B52" s="46" t="s">
        <v>196</v>
      </c>
      <c r="I52" s="89"/>
    </row>
    <row r="53" spans="1:9" ht="45">
      <c r="A53" s="18"/>
      <c r="B53" s="42" t="s">
        <v>200</v>
      </c>
      <c r="C53" s="31"/>
      <c r="D53" s="31"/>
      <c r="E53" s="31"/>
      <c r="F53" s="31"/>
      <c r="G53" s="31"/>
      <c r="I53" s="89"/>
    </row>
    <row r="54" spans="2:13" s="125" customFormat="1" ht="15">
      <c r="B54" s="123" t="s">
        <v>6</v>
      </c>
      <c r="C54" s="237">
        <v>11.587167812623507</v>
      </c>
      <c r="D54" s="237">
        <v>31.488584699780958</v>
      </c>
      <c r="E54" s="237">
        <v>27.380341572663852</v>
      </c>
      <c r="F54" s="126"/>
      <c r="G54" s="233"/>
      <c r="H54" s="233"/>
      <c r="I54" s="233"/>
      <c r="K54" s="237"/>
      <c r="L54" s="237"/>
      <c r="M54" s="237"/>
    </row>
    <row r="55" spans="2:13" s="125" customFormat="1" ht="15">
      <c r="B55" s="123" t="s">
        <v>115</v>
      </c>
      <c r="C55" s="237">
        <v>14.301322098377103</v>
      </c>
      <c r="D55" s="237">
        <v>31.88551121214162</v>
      </c>
      <c r="E55" s="237">
        <v>32.81472372558179</v>
      </c>
      <c r="F55" s="126"/>
      <c r="G55" s="126"/>
      <c r="H55" s="126"/>
      <c r="I55" s="126"/>
      <c r="K55" s="237"/>
      <c r="L55" s="237"/>
      <c r="M55" s="237"/>
    </row>
    <row r="56" spans="2:13" s="125" customFormat="1" ht="15">
      <c r="B56" s="123" t="s">
        <v>116</v>
      </c>
      <c r="C56" s="237">
        <v>6.724821216892081</v>
      </c>
      <c r="D56" s="237">
        <v>26.78506802962702</v>
      </c>
      <c r="E56" s="237">
        <v>21.69391792928471</v>
      </c>
      <c r="F56" s="126"/>
      <c r="G56" s="126"/>
      <c r="H56" s="126"/>
      <c r="I56" s="126"/>
      <c r="K56" s="237"/>
      <c r="L56" s="237"/>
      <c r="M56" s="237"/>
    </row>
    <row r="57" spans="6:9" s="125" customFormat="1" ht="15">
      <c r="F57" s="126"/>
      <c r="G57" s="126"/>
      <c r="H57" s="126"/>
      <c r="I57" s="126"/>
    </row>
    <row r="58" spans="1:13" ht="45">
      <c r="A58" s="18"/>
      <c r="B58" s="42" t="s">
        <v>201</v>
      </c>
      <c r="C58" s="130"/>
      <c r="D58" s="130"/>
      <c r="E58" s="130"/>
      <c r="F58" s="31"/>
      <c r="G58" s="31"/>
      <c r="I58" s="89"/>
      <c r="K58" s="130"/>
      <c r="L58" s="130"/>
      <c r="M58" s="130"/>
    </row>
    <row r="59" spans="2:13" s="125" customFormat="1" ht="15">
      <c r="B59" s="123" t="s">
        <v>6</v>
      </c>
      <c r="C59" s="237">
        <v>8.791592884598217</v>
      </c>
      <c r="D59" s="237">
        <v>25.8379164056673</v>
      </c>
      <c r="E59" s="237">
        <v>27.21152421823868</v>
      </c>
      <c r="F59" s="126"/>
      <c r="G59" s="233"/>
      <c r="H59" s="233"/>
      <c r="I59" s="233"/>
      <c r="K59" s="237"/>
      <c r="L59" s="237"/>
      <c r="M59" s="237"/>
    </row>
    <row r="60" spans="2:13" s="125" customFormat="1" ht="15">
      <c r="B60" s="123" t="s">
        <v>115</v>
      </c>
      <c r="C60" s="237">
        <v>8.49702206970948</v>
      </c>
      <c r="D60" s="237">
        <v>26.177282934614237</v>
      </c>
      <c r="E60" s="237">
        <v>32.64250824317478</v>
      </c>
      <c r="F60" s="126"/>
      <c r="G60" s="126"/>
      <c r="H60" s="126"/>
      <c r="I60" s="126"/>
      <c r="K60" s="237"/>
      <c r="L60" s="237"/>
      <c r="M60" s="237"/>
    </row>
    <row r="61" spans="2:13" s="125" customFormat="1" ht="15">
      <c r="B61" s="123" t="s">
        <v>116</v>
      </c>
      <c r="C61" s="237">
        <v>5.845272918729772</v>
      </c>
      <c r="D61" s="237">
        <v>22.316167606004925</v>
      </c>
      <c r="E61" s="237">
        <v>21.01487767751877</v>
      </c>
      <c r="F61" s="126"/>
      <c r="G61" s="126"/>
      <c r="H61" s="126"/>
      <c r="I61" s="126"/>
      <c r="K61" s="237"/>
      <c r="L61" s="237"/>
      <c r="M61" s="237"/>
    </row>
    <row r="62" ht="15">
      <c r="I62" s="89"/>
    </row>
    <row r="63" spans="3:10" ht="15">
      <c r="C63" s="18">
        <v>2004</v>
      </c>
      <c r="D63" s="18">
        <v>2007</v>
      </c>
      <c r="E63" s="18">
        <v>2009</v>
      </c>
      <c r="F63" s="18"/>
      <c r="G63" s="18">
        <v>1998</v>
      </c>
      <c r="H63" s="18">
        <v>2008</v>
      </c>
      <c r="I63" s="89"/>
      <c r="J63" s="89"/>
    </row>
    <row r="64" spans="1:10" ht="15">
      <c r="A64" s="6" t="s">
        <v>250</v>
      </c>
      <c r="B64" s="7" t="s">
        <v>251</v>
      </c>
      <c r="I64" s="89"/>
      <c r="J64" s="89"/>
    </row>
    <row r="65" spans="1:10" ht="30">
      <c r="A65" s="18"/>
      <c r="B65" s="46" t="s">
        <v>192</v>
      </c>
      <c r="I65" s="89"/>
      <c r="J65" s="89"/>
    </row>
    <row r="66" spans="1:10" ht="30">
      <c r="A66" s="18"/>
      <c r="B66" s="46" t="s">
        <v>117</v>
      </c>
      <c r="I66" s="89"/>
      <c r="J66" s="89"/>
    </row>
    <row r="67" spans="2:10" ht="30">
      <c r="B67" s="28" t="s">
        <v>254</v>
      </c>
      <c r="C67" s="226">
        <f aca="true" t="shared" si="0" ref="C67:H67">IF(C68="","",(C68/C69*100))</f>
        <v>37.91313451859958</v>
      </c>
      <c r="D67" s="226">
        <f t="shared" si="0"/>
        <v>38.42814490799826</v>
      </c>
      <c r="E67" s="226">
        <f t="shared" si="0"/>
        <v>39.651886088409796</v>
      </c>
      <c r="F67" s="226">
        <f t="shared" si="0"/>
      </c>
      <c r="G67" s="226">
        <f t="shared" si="0"/>
        <v>26.169840625244905</v>
      </c>
      <c r="H67" s="226">
        <f t="shared" si="0"/>
        <v>41.16400509036887</v>
      </c>
      <c r="I67" s="89"/>
      <c r="J67" s="105"/>
    </row>
    <row r="68" spans="1:10" ht="30">
      <c r="A68" s="89"/>
      <c r="B68" s="355" t="s">
        <v>252</v>
      </c>
      <c r="C68" s="356">
        <v>463732.02155029954</v>
      </c>
      <c r="D68" s="357">
        <v>561497.5912956407</v>
      </c>
      <c r="E68" s="358">
        <v>606514.4547920492</v>
      </c>
      <c r="F68" s="359"/>
      <c r="G68" s="356">
        <v>146929</v>
      </c>
      <c r="H68" s="360">
        <v>444442</v>
      </c>
      <c r="I68" s="89"/>
      <c r="J68" s="111"/>
    </row>
    <row r="69" spans="1:10" ht="30">
      <c r="A69" s="89"/>
      <c r="B69" s="28" t="s">
        <v>253</v>
      </c>
      <c r="C69" s="119">
        <v>1223143.4499903985</v>
      </c>
      <c r="D69" s="231">
        <v>1461162.365864747</v>
      </c>
      <c r="E69" s="119">
        <v>1529597.995514601</v>
      </c>
      <c r="F69" s="126"/>
      <c r="G69" s="236">
        <v>561444</v>
      </c>
      <c r="H69" s="232">
        <v>1079686</v>
      </c>
      <c r="I69" s="89"/>
      <c r="J69" s="111"/>
    </row>
    <row r="70" ht="15">
      <c r="I70" s="89"/>
    </row>
    <row r="71" ht="15">
      <c r="I71" s="89"/>
    </row>
    <row r="72" ht="15">
      <c r="I72" s="89"/>
    </row>
  </sheetData>
  <sheetProtection/>
  <mergeCells count="6">
    <mergeCell ref="A3:B3"/>
    <mergeCell ref="J3:K3"/>
    <mergeCell ref="L3:M3"/>
    <mergeCell ref="C3:D3"/>
    <mergeCell ref="E3:F3"/>
    <mergeCell ref="G3:H3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25"/>
  <sheetViews>
    <sheetView zoomScale="85" zoomScaleNormal="85" zoomScalePageLayoutView="0" workbookViewId="0" topLeftCell="A1">
      <pane xSplit="2" ySplit="3" topLeftCell="C4" activePane="bottomRight" state="frozen"/>
      <selection pane="topLeft" activeCell="G7" sqref="G7"/>
      <selection pane="topRight" activeCell="G7" sqref="G7"/>
      <selection pane="bottomLeft" activeCell="G7" sqref="G7"/>
      <selection pane="bottomRight" activeCell="A4" sqref="A4"/>
    </sheetView>
  </sheetViews>
  <sheetFormatPr defaultColWidth="9.140625" defaultRowHeight="15"/>
  <cols>
    <col min="1" max="1" width="9.140625" style="1" customWidth="1"/>
    <col min="2" max="2" width="55.140625" style="1" customWidth="1"/>
    <col min="3" max="13" width="13.7109375" style="1" customWidth="1"/>
    <col min="14" max="16384" width="9.140625" style="1" customWidth="1"/>
  </cols>
  <sheetData>
    <row r="1" spans="1:2" ht="18.75">
      <c r="A1" s="15" t="s">
        <v>268</v>
      </c>
      <c r="B1" s="11"/>
    </row>
    <row r="3" spans="1:13" s="9" customFormat="1" ht="15">
      <c r="A3" s="366"/>
      <c r="B3" s="366"/>
      <c r="C3" s="8">
        <v>2000</v>
      </c>
      <c r="D3" s="8">
        <v>2001</v>
      </c>
      <c r="E3" s="8">
        <v>2002</v>
      </c>
      <c r="F3" s="8">
        <v>2003</v>
      </c>
      <c r="G3" s="8">
        <v>2004</v>
      </c>
      <c r="H3" s="8">
        <v>2005</v>
      </c>
      <c r="I3" s="8">
        <v>2006</v>
      </c>
      <c r="J3" s="8">
        <v>2007</v>
      </c>
      <c r="K3" s="8">
        <v>2008</v>
      </c>
      <c r="L3" s="8">
        <v>2009</v>
      </c>
      <c r="M3" s="8">
        <v>2010</v>
      </c>
    </row>
    <row r="4" spans="1:13" ht="15">
      <c r="A4" s="6" t="s">
        <v>269</v>
      </c>
      <c r="B4" s="7" t="s">
        <v>270</v>
      </c>
      <c r="C4" s="259"/>
      <c r="D4" s="259"/>
      <c r="E4" s="260"/>
      <c r="F4" s="259"/>
      <c r="G4" s="259"/>
      <c r="H4" s="259"/>
      <c r="I4" s="259"/>
      <c r="J4" s="260"/>
      <c r="K4" s="260"/>
      <c r="L4" s="260"/>
      <c r="M4" s="259"/>
    </row>
    <row r="5" spans="1:8" ht="30">
      <c r="A5" s="18"/>
      <c r="B5" s="42" t="s">
        <v>302</v>
      </c>
      <c r="C5" s="261"/>
      <c r="F5" s="261"/>
      <c r="H5" s="261"/>
    </row>
    <row r="6" spans="1:2" ht="45">
      <c r="A6" s="18"/>
      <c r="B6" s="42" t="s">
        <v>300</v>
      </c>
    </row>
    <row r="7" spans="2:13" ht="15">
      <c r="B7" s="262" t="s">
        <v>271</v>
      </c>
      <c r="C7" s="272" t="s">
        <v>1</v>
      </c>
      <c r="D7" s="272" t="s">
        <v>1</v>
      </c>
      <c r="E7" s="272" t="s">
        <v>1</v>
      </c>
      <c r="F7" s="272" t="s">
        <v>1</v>
      </c>
      <c r="G7" s="272" t="s">
        <v>1</v>
      </c>
      <c r="H7" s="272" t="s">
        <v>1</v>
      </c>
      <c r="I7" s="272" t="s">
        <v>1</v>
      </c>
      <c r="J7" s="272" t="s">
        <v>1</v>
      </c>
      <c r="K7" s="272">
        <v>14</v>
      </c>
      <c r="L7" s="272">
        <v>16</v>
      </c>
      <c r="M7" s="272">
        <v>39</v>
      </c>
    </row>
    <row r="8" spans="2:13" ht="15">
      <c r="B8" s="266" t="s">
        <v>2</v>
      </c>
      <c r="C8" s="272" t="s">
        <v>1</v>
      </c>
      <c r="D8" s="272" t="s">
        <v>1</v>
      </c>
      <c r="E8" s="272" t="s">
        <v>1</v>
      </c>
      <c r="F8" s="272" t="s">
        <v>1</v>
      </c>
      <c r="G8" s="272" t="s">
        <v>1</v>
      </c>
      <c r="H8" s="272" t="s">
        <v>1</v>
      </c>
      <c r="I8" s="272" t="s">
        <v>1</v>
      </c>
      <c r="J8" s="272" t="s">
        <v>1</v>
      </c>
      <c r="K8" s="272" t="s">
        <v>1</v>
      </c>
      <c r="L8" s="272">
        <v>6</v>
      </c>
      <c r="M8" s="272">
        <v>19</v>
      </c>
    </row>
    <row r="9" spans="2:13" ht="15">
      <c r="B9" s="266" t="s">
        <v>3</v>
      </c>
      <c r="C9" s="272" t="s">
        <v>1</v>
      </c>
      <c r="D9" s="272" t="s">
        <v>1</v>
      </c>
      <c r="E9" s="272" t="s">
        <v>1</v>
      </c>
      <c r="F9" s="272" t="s">
        <v>1</v>
      </c>
      <c r="G9" s="272" t="s">
        <v>1</v>
      </c>
      <c r="H9" s="272" t="s">
        <v>1</v>
      </c>
      <c r="I9" s="272" t="s">
        <v>1</v>
      </c>
      <c r="J9" s="272" t="s">
        <v>1</v>
      </c>
      <c r="K9" s="272" t="s">
        <v>1</v>
      </c>
      <c r="L9" s="272">
        <v>10</v>
      </c>
      <c r="M9" s="272">
        <v>20</v>
      </c>
    </row>
    <row r="11" spans="1:13" ht="15">
      <c r="A11" s="6" t="s">
        <v>272</v>
      </c>
      <c r="B11" s="7" t="s">
        <v>273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63"/>
    </row>
    <row r="12" spans="1:8" ht="30">
      <c r="A12" s="18"/>
      <c r="B12" s="42" t="s">
        <v>302</v>
      </c>
      <c r="C12" s="261"/>
      <c r="F12" s="261"/>
      <c r="H12" s="261"/>
    </row>
    <row r="13" spans="1:59" ht="45">
      <c r="A13" s="18"/>
      <c r="B13" s="42" t="s">
        <v>300</v>
      </c>
      <c r="C13" s="3"/>
      <c r="D13" s="3"/>
      <c r="E13" s="264"/>
      <c r="F13" s="3"/>
      <c r="G13" s="3"/>
      <c r="H13" s="3"/>
      <c r="I13" s="3"/>
      <c r="J13" s="264"/>
      <c r="K13" s="264"/>
      <c r="L13" s="264"/>
      <c r="M13" s="3"/>
      <c r="N13" s="3"/>
      <c r="O13" s="3"/>
      <c r="P13" s="3"/>
      <c r="Q13" s="3"/>
      <c r="R13" s="3"/>
      <c r="S13" s="3"/>
      <c r="T13" s="3"/>
      <c r="U13" s="3"/>
      <c r="V13" s="3"/>
      <c r="W13" s="44"/>
      <c r="X13" s="44"/>
      <c r="Y13" s="44"/>
      <c r="Z13" s="44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</row>
    <row r="14" spans="2:13" ht="15">
      <c r="B14" s="262" t="s">
        <v>274</v>
      </c>
      <c r="C14" s="272" t="s">
        <v>1</v>
      </c>
      <c r="D14" s="272" t="s">
        <v>1</v>
      </c>
      <c r="E14" s="272" t="s">
        <v>1</v>
      </c>
      <c r="F14" s="272" t="s">
        <v>1</v>
      </c>
      <c r="G14" s="272" t="s">
        <v>1</v>
      </c>
      <c r="H14" s="272" t="s">
        <v>1</v>
      </c>
      <c r="I14" s="272" t="s">
        <v>1</v>
      </c>
      <c r="J14" s="272" t="s">
        <v>1</v>
      </c>
      <c r="K14" s="272">
        <v>1704</v>
      </c>
      <c r="L14" s="272">
        <v>3553</v>
      </c>
      <c r="M14" s="272">
        <v>7611</v>
      </c>
    </row>
    <row r="15" spans="2:13" ht="15">
      <c r="B15" s="266" t="s">
        <v>2</v>
      </c>
      <c r="C15" s="272" t="s">
        <v>1</v>
      </c>
      <c r="D15" s="272" t="s">
        <v>1</v>
      </c>
      <c r="E15" s="272" t="s">
        <v>1</v>
      </c>
      <c r="F15" s="272" t="s">
        <v>1</v>
      </c>
      <c r="G15" s="272" t="s">
        <v>1</v>
      </c>
      <c r="H15" s="272" t="s">
        <v>1</v>
      </c>
      <c r="I15" s="272" t="s">
        <v>1</v>
      </c>
      <c r="J15" s="272" t="s">
        <v>1</v>
      </c>
      <c r="K15" s="272" t="s">
        <v>1</v>
      </c>
      <c r="L15" s="272">
        <v>2878</v>
      </c>
      <c r="M15" s="272">
        <v>5878</v>
      </c>
    </row>
    <row r="16" spans="2:13" ht="15">
      <c r="B16" s="266" t="s">
        <v>3</v>
      </c>
      <c r="C16" s="272" t="s">
        <v>1</v>
      </c>
      <c r="D16" s="272" t="s">
        <v>1</v>
      </c>
      <c r="E16" s="272" t="s">
        <v>1</v>
      </c>
      <c r="F16" s="272" t="s">
        <v>1</v>
      </c>
      <c r="G16" s="272" t="s">
        <v>1</v>
      </c>
      <c r="H16" s="272" t="s">
        <v>1</v>
      </c>
      <c r="I16" s="272" t="s">
        <v>1</v>
      </c>
      <c r="J16" s="272" t="s">
        <v>1</v>
      </c>
      <c r="K16" s="272" t="s">
        <v>1</v>
      </c>
      <c r="L16" s="272">
        <v>675</v>
      </c>
      <c r="M16" s="272">
        <v>1733</v>
      </c>
    </row>
    <row r="18" spans="1:13" ht="15">
      <c r="A18" s="6" t="s">
        <v>275</v>
      </c>
      <c r="B18" s="7" t="s">
        <v>301</v>
      </c>
      <c r="C18" s="272" t="s">
        <v>1</v>
      </c>
      <c r="D18" s="272" t="s">
        <v>1</v>
      </c>
      <c r="E18" s="272" t="s">
        <v>1</v>
      </c>
      <c r="F18" s="272" t="s">
        <v>1</v>
      </c>
      <c r="G18" s="272" t="s">
        <v>1</v>
      </c>
      <c r="H18" s="272" t="s">
        <v>1</v>
      </c>
      <c r="I18" s="272" t="s">
        <v>1</v>
      </c>
      <c r="J18" s="272" t="s">
        <v>1</v>
      </c>
      <c r="K18" s="272" t="s">
        <v>1</v>
      </c>
      <c r="L18" s="272" t="s">
        <v>1</v>
      </c>
      <c r="M18" s="272" t="s">
        <v>1</v>
      </c>
    </row>
    <row r="19" spans="1:8" ht="15">
      <c r="A19" s="18"/>
      <c r="B19" s="42" t="s">
        <v>287</v>
      </c>
      <c r="C19" s="261"/>
      <c r="F19" s="261"/>
      <c r="H19" s="261"/>
    </row>
    <row r="21" spans="1:13" ht="15">
      <c r="A21" s="6" t="s">
        <v>276</v>
      </c>
      <c r="B21" s="7" t="s">
        <v>277</v>
      </c>
      <c r="C21" s="267"/>
      <c r="D21" s="267"/>
      <c r="E21" s="250"/>
      <c r="F21" s="267"/>
      <c r="G21" s="267"/>
      <c r="H21" s="267"/>
      <c r="I21" s="267"/>
      <c r="J21" s="250"/>
      <c r="K21" s="250"/>
      <c r="L21" s="250"/>
      <c r="M21" s="263"/>
    </row>
    <row r="22" spans="1:8" ht="30">
      <c r="A22" s="18"/>
      <c r="B22" s="42" t="s">
        <v>304</v>
      </c>
      <c r="C22" s="261"/>
      <c r="F22" s="261"/>
      <c r="H22" s="261"/>
    </row>
    <row r="23" spans="1:59" ht="15">
      <c r="A23" s="18"/>
      <c r="B23" s="42" t="s">
        <v>305</v>
      </c>
      <c r="C23" s="3"/>
      <c r="D23" s="3"/>
      <c r="E23" s="264"/>
      <c r="F23" s="3"/>
      <c r="G23" s="3"/>
      <c r="H23" s="3"/>
      <c r="I23" s="3"/>
      <c r="J23" s="264"/>
      <c r="K23" s="264"/>
      <c r="L23" s="264"/>
      <c r="M23" s="3"/>
      <c r="N23" s="3"/>
      <c r="O23" s="3"/>
      <c r="P23" s="3"/>
      <c r="Q23" s="3"/>
      <c r="R23" s="3"/>
      <c r="S23" s="3"/>
      <c r="T23" s="3"/>
      <c r="U23" s="3"/>
      <c r="V23" s="3"/>
      <c r="W23" s="44"/>
      <c r="X23" s="44"/>
      <c r="Y23" s="44"/>
      <c r="Z23" s="44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</row>
    <row r="24" spans="1:13" ht="15">
      <c r="A24" s="18"/>
      <c r="B24" s="262" t="s">
        <v>303</v>
      </c>
      <c r="C24" s="272">
        <v>14</v>
      </c>
      <c r="D24" s="272">
        <v>14</v>
      </c>
      <c r="E24" s="272">
        <v>17</v>
      </c>
      <c r="F24" s="272">
        <v>16</v>
      </c>
      <c r="G24" s="272">
        <v>18</v>
      </c>
      <c r="H24" s="272">
        <v>18</v>
      </c>
      <c r="I24" s="272">
        <v>18</v>
      </c>
      <c r="J24" s="272">
        <v>18</v>
      </c>
      <c r="K24" s="272">
        <v>18</v>
      </c>
      <c r="L24" s="272">
        <v>18</v>
      </c>
      <c r="M24" s="272">
        <v>18</v>
      </c>
    </row>
    <row r="25" spans="5:10" ht="15">
      <c r="E25" s="260"/>
      <c r="J25" s="260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9"/>
  <sheetViews>
    <sheetView zoomScale="85" zoomScaleNormal="85" zoomScalePageLayoutView="0" workbookViewId="0" topLeftCell="A1">
      <pane xSplit="2" ySplit="3" topLeftCell="C4" activePane="bottomRight" state="frozen"/>
      <selection pane="topLeft" activeCell="G7" sqref="G7"/>
      <selection pane="topRight" activeCell="G7" sqref="G7"/>
      <selection pane="bottomLeft" activeCell="G7" sqref="G7"/>
      <selection pane="bottomRight" activeCell="A1" sqref="A1"/>
    </sheetView>
  </sheetViews>
  <sheetFormatPr defaultColWidth="9.140625" defaultRowHeight="15"/>
  <cols>
    <col min="1" max="1" width="9.140625" style="1" customWidth="1"/>
    <col min="2" max="2" width="61.28125" style="1" bestFit="1" customWidth="1"/>
    <col min="3" max="17" width="13.7109375" style="1" customWidth="1"/>
    <col min="18" max="16384" width="9.140625" style="1" customWidth="1"/>
  </cols>
  <sheetData>
    <row r="1" spans="1:2" ht="18.75">
      <c r="A1" s="15" t="s">
        <v>278</v>
      </c>
      <c r="B1" s="11"/>
    </row>
    <row r="3" spans="1:17" s="9" customFormat="1" ht="15">
      <c r="A3" s="363"/>
      <c r="B3" s="363"/>
      <c r="C3" s="8">
        <v>1996</v>
      </c>
      <c r="D3" s="8">
        <v>1997</v>
      </c>
      <c r="E3" s="8">
        <v>1998</v>
      </c>
      <c r="F3" s="8">
        <v>1999</v>
      </c>
      <c r="G3" s="8">
        <v>2000</v>
      </c>
      <c r="H3" s="8">
        <v>2001</v>
      </c>
      <c r="I3" s="8">
        <v>2002</v>
      </c>
      <c r="J3" s="8">
        <v>2003</v>
      </c>
      <c r="K3" s="8">
        <v>2004</v>
      </c>
      <c r="L3" s="8">
        <v>2005</v>
      </c>
      <c r="M3" s="8">
        <v>2006</v>
      </c>
      <c r="N3" s="8">
        <v>2007</v>
      </c>
      <c r="O3" s="8">
        <v>2008</v>
      </c>
      <c r="P3" s="8">
        <v>2009</v>
      </c>
      <c r="Q3" s="8">
        <v>2010</v>
      </c>
    </row>
    <row r="4" spans="1:54" ht="15">
      <c r="A4" s="6" t="s">
        <v>279</v>
      </c>
      <c r="B4" s="7" t="s">
        <v>280</v>
      </c>
      <c r="C4" s="55" t="s">
        <v>1</v>
      </c>
      <c r="D4" s="55" t="s">
        <v>1</v>
      </c>
      <c r="E4" s="55" t="s">
        <v>1</v>
      </c>
      <c r="F4" s="55" t="s">
        <v>1</v>
      </c>
      <c r="G4" s="55" t="s">
        <v>1</v>
      </c>
      <c r="H4" s="55" t="s">
        <v>1</v>
      </c>
      <c r="I4" s="55" t="s">
        <v>1</v>
      </c>
      <c r="J4" s="55" t="s">
        <v>1</v>
      </c>
      <c r="K4" s="55" t="s">
        <v>1</v>
      </c>
      <c r="L4" s="55" t="s">
        <v>1</v>
      </c>
      <c r="M4" s="55" t="s">
        <v>1</v>
      </c>
      <c r="N4" s="55" t="s">
        <v>1</v>
      </c>
      <c r="O4" s="55" t="s">
        <v>1</v>
      </c>
      <c r="P4" s="55" t="s">
        <v>1</v>
      </c>
      <c r="Q4" s="55" t="s">
        <v>1</v>
      </c>
      <c r="R4" s="44"/>
      <c r="S4" s="44"/>
      <c r="T4" s="44"/>
      <c r="U4" s="44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</row>
    <row r="5" spans="1:54" ht="15">
      <c r="A5" s="18"/>
      <c r="B5" s="42" t="s">
        <v>287</v>
      </c>
      <c r="C5" s="261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</row>
    <row r="7" spans="1:54" ht="15">
      <c r="A7" s="6" t="s">
        <v>281</v>
      </c>
      <c r="B7" s="7" t="s">
        <v>282</v>
      </c>
      <c r="C7" s="55" t="s">
        <v>1</v>
      </c>
      <c r="D7" s="55" t="s">
        <v>1</v>
      </c>
      <c r="E7" s="55" t="s">
        <v>1</v>
      </c>
      <c r="F7" s="55" t="s">
        <v>1</v>
      </c>
      <c r="G7" s="55" t="s">
        <v>1</v>
      </c>
      <c r="H7" s="55" t="s">
        <v>1</v>
      </c>
      <c r="I7" s="55" t="s">
        <v>1</v>
      </c>
      <c r="J7" s="55" t="s">
        <v>1</v>
      </c>
      <c r="K7" s="55" t="s">
        <v>1</v>
      </c>
      <c r="L7" s="55" t="s">
        <v>1</v>
      </c>
      <c r="M7" s="55" t="s">
        <v>1</v>
      </c>
      <c r="N7" s="55" t="s">
        <v>1</v>
      </c>
      <c r="O7" s="55" t="s">
        <v>1</v>
      </c>
      <c r="P7" s="55" t="s">
        <v>1</v>
      </c>
      <c r="Q7" s="55" t="s">
        <v>1</v>
      </c>
      <c r="R7" s="44"/>
      <c r="S7" s="44"/>
      <c r="T7" s="44"/>
      <c r="U7" s="44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</row>
    <row r="8" spans="1:54" ht="15">
      <c r="A8" s="18"/>
      <c r="B8" s="42" t="s">
        <v>287</v>
      </c>
      <c r="C8" s="261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</row>
    <row r="9" spans="2:17" ht="15">
      <c r="B9" s="1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54" ht="15">
      <c r="A10" s="6" t="s">
        <v>283</v>
      </c>
      <c r="B10" s="7" t="s">
        <v>311</v>
      </c>
      <c r="C10" s="269">
        <f>(C12-C16)/C12*100</f>
        <v>39.24080950544527</v>
      </c>
      <c r="D10" s="269">
        <f aca="true" t="shared" si="0" ref="D10:P10">(D12-D16)/D12*100</f>
        <v>34.28780201242135</v>
      </c>
      <c r="E10" s="269">
        <f t="shared" si="0"/>
        <v>24.516324669470308</v>
      </c>
      <c r="F10" s="269">
        <f t="shared" si="0"/>
        <v>22.645926997965155</v>
      </c>
      <c r="G10" s="269">
        <f t="shared" si="0"/>
        <v>24.697731109070777</v>
      </c>
      <c r="H10" s="269">
        <f t="shared" si="0"/>
        <v>32.00853483832427</v>
      </c>
      <c r="I10" s="269">
        <f t="shared" si="0"/>
        <v>34.617432305641785</v>
      </c>
      <c r="J10" s="269">
        <f t="shared" si="0"/>
        <v>40.33674652367555</v>
      </c>
      <c r="K10" s="269">
        <f t="shared" si="0"/>
        <v>40.73647726436933</v>
      </c>
      <c r="L10" s="269">
        <f t="shared" si="0"/>
        <v>39.60617685847636</v>
      </c>
      <c r="M10" s="269">
        <f t="shared" si="0"/>
        <v>37.32750027175498</v>
      </c>
      <c r="N10" s="269">
        <f t="shared" si="0"/>
        <v>39.85221755649659</v>
      </c>
      <c r="O10" s="269">
        <f t="shared" si="0"/>
        <v>35.552969193226495</v>
      </c>
      <c r="P10" s="269">
        <f t="shared" si="0"/>
        <v>38.45149830380194</v>
      </c>
      <c r="Q10" s="55" t="s">
        <v>1</v>
      </c>
      <c r="R10" s="44"/>
      <c r="S10" s="44"/>
      <c r="T10" s="44"/>
      <c r="U10" s="44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</row>
    <row r="11" spans="1:54" ht="30">
      <c r="A11" s="18"/>
      <c r="B11" s="42" t="s">
        <v>284</v>
      </c>
      <c r="C11" s="260"/>
      <c r="D11" s="260"/>
      <c r="E11" s="260"/>
      <c r="F11" s="260"/>
      <c r="G11" s="261"/>
      <c r="H11" s="261"/>
      <c r="I11" s="261"/>
      <c r="J11" s="261"/>
      <c r="K11" s="261"/>
      <c r="L11" s="261"/>
      <c r="M11" s="261"/>
      <c r="N11" s="261"/>
      <c r="O11" s="261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</row>
    <row r="12" spans="2:17" ht="15">
      <c r="B12" s="14" t="s">
        <v>307</v>
      </c>
      <c r="C12" s="273">
        <v>691213.238</v>
      </c>
      <c r="D12" s="273">
        <v>675204.9604</v>
      </c>
      <c r="E12" s="273">
        <v>721117.51</v>
      </c>
      <c r="F12" s="273">
        <v>758319.41</v>
      </c>
      <c r="G12" s="273">
        <v>810792.17</v>
      </c>
      <c r="H12" s="273">
        <v>952225.3722000001</v>
      </c>
      <c r="I12" s="273">
        <v>1048839.5176</v>
      </c>
      <c r="J12" s="273">
        <v>1262002.8482</v>
      </c>
      <c r="K12" s="273">
        <v>1399866.16</v>
      </c>
      <c r="L12" s="273">
        <v>1642335.1900999998</v>
      </c>
      <c r="M12" s="273">
        <v>1762359.5879999998</v>
      </c>
      <c r="N12" s="273">
        <v>2080664.0404000003</v>
      </c>
      <c r="O12" s="273">
        <v>2526120.238</v>
      </c>
      <c r="P12" s="273">
        <v>2574036.91315232</v>
      </c>
      <c r="Q12" s="55" t="s">
        <v>1</v>
      </c>
    </row>
    <row r="13" spans="2:17" ht="15">
      <c r="B13" s="274" t="s">
        <v>306</v>
      </c>
      <c r="C13" s="273">
        <v>223357.15</v>
      </c>
      <c r="D13" s="273">
        <v>192419.8</v>
      </c>
      <c r="E13" s="273">
        <v>147630.49</v>
      </c>
      <c r="F13" s="273">
        <v>150376.35</v>
      </c>
      <c r="G13" s="273">
        <v>182032.94</v>
      </c>
      <c r="H13" s="273">
        <v>267382.86</v>
      </c>
      <c r="I13" s="273">
        <v>320437.36</v>
      </c>
      <c r="J13" s="273">
        <v>435603.01</v>
      </c>
      <c r="K13" s="273">
        <v>490639</v>
      </c>
      <c r="L13" s="273">
        <v>394576.1</v>
      </c>
      <c r="M13" s="273">
        <v>458237.66</v>
      </c>
      <c r="N13" s="273">
        <v>603003.94</v>
      </c>
      <c r="O13" s="273">
        <v>602432.88</v>
      </c>
      <c r="P13" s="273">
        <v>702019.8</v>
      </c>
      <c r="Q13" s="55" t="s">
        <v>1</v>
      </c>
    </row>
    <row r="14" spans="2:17" ht="15">
      <c r="B14" s="274" t="s">
        <v>308</v>
      </c>
      <c r="C14" s="273">
        <v>467856.088</v>
      </c>
      <c r="D14" s="273">
        <v>482785.1604</v>
      </c>
      <c r="E14" s="273">
        <v>573487.02</v>
      </c>
      <c r="F14" s="273">
        <v>607943.06</v>
      </c>
      <c r="G14" s="273">
        <v>628759.23</v>
      </c>
      <c r="H14" s="273">
        <v>684842.5122000001</v>
      </c>
      <c r="I14" s="273">
        <v>728402.1576</v>
      </c>
      <c r="J14" s="273">
        <v>826399.8382</v>
      </c>
      <c r="K14" s="273">
        <v>909227.16</v>
      </c>
      <c r="L14" s="273">
        <v>1247759.0901</v>
      </c>
      <c r="M14" s="273">
        <v>1304121.9279999998</v>
      </c>
      <c r="N14" s="273">
        <v>1477660.1004</v>
      </c>
      <c r="O14" s="273">
        <v>1923687.358</v>
      </c>
      <c r="P14" s="273">
        <v>1872017.1131523198</v>
      </c>
      <c r="Q14" s="55" t="s">
        <v>1</v>
      </c>
    </row>
    <row r="15" spans="2:17" ht="15">
      <c r="B15" s="275" t="s">
        <v>309</v>
      </c>
      <c r="C15" s="273">
        <v>47880.52</v>
      </c>
      <c r="D15" s="273">
        <v>39093.14</v>
      </c>
      <c r="E15" s="273">
        <v>29161.02</v>
      </c>
      <c r="F15" s="273">
        <v>21352.11</v>
      </c>
      <c r="G15" s="273">
        <v>18214.33</v>
      </c>
      <c r="H15" s="273">
        <v>37410.53</v>
      </c>
      <c r="I15" s="273">
        <v>42643.95</v>
      </c>
      <c r="J15" s="273">
        <v>73447.88</v>
      </c>
      <c r="K15" s="273">
        <v>79617.16</v>
      </c>
      <c r="L15" s="273">
        <v>255890.08</v>
      </c>
      <c r="M15" s="273">
        <v>199607.12</v>
      </c>
      <c r="N15" s="273">
        <v>226186.82</v>
      </c>
      <c r="O15" s="273">
        <v>295677.87</v>
      </c>
      <c r="P15" s="273">
        <v>287735.96</v>
      </c>
      <c r="Q15" s="55" t="s">
        <v>1</v>
      </c>
    </row>
    <row r="16" spans="2:17" ht="15">
      <c r="B16" s="275" t="s">
        <v>310</v>
      </c>
      <c r="C16" s="273">
        <v>419975.56799999997</v>
      </c>
      <c r="D16" s="273">
        <v>443692.0204</v>
      </c>
      <c r="E16" s="273">
        <v>544326</v>
      </c>
      <c r="F16" s="273">
        <v>586590.95</v>
      </c>
      <c r="G16" s="273">
        <v>610544.9</v>
      </c>
      <c r="H16" s="273">
        <v>647431.9822000001</v>
      </c>
      <c r="I16" s="273">
        <v>685758.2076000001</v>
      </c>
      <c r="J16" s="273">
        <v>752951.9582</v>
      </c>
      <c r="K16" s="273">
        <v>829610</v>
      </c>
      <c r="L16" s="273">
        <v>991869.0101</v>
      </c>
      <c r="M16" s="273">
        <v>1104514.808</v>
      </c>
      <c r="N16" s="273">
        <v>1251473.2804</v>
      </c>
      <c r="O16" s="273">
        <v>1628009.4880000001</v>
      </c>
      <c r="P16" s="273">
        <v>1584281.1531523198</v>
      </c>
      <c r="Q16" s="55" t="s">
        <v>1</v>
      </c>
    </row>
    <row r="17" spans="3:15" ht="15"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</row>
    <row r="18" spans="1:54" ht="15">
      <c r="A18" s="6" t="s">
        <v>285</v>
      </c>
      <c r="B18" s="7" t="s">
        <v>286</v>
      </c>
      <c r="C18" s="55" t="s">
        <v>1</v>
      </c>
      <c r="D18" s="55" t="s">
        <v>1</v>
      </c>
      <c r="E18" s="55" t="s">
        <v>1</v>
      </c>
      <c r="F18" s="55" t="s">
        <v>1</v>
      </c>
      <c r="G18" s="55" t="s">
        <v>1</v>
      </c>
      <c r="H18" s="55" t="s">
        <v>1</v>
      </c>
      <c r="I18" s="55" t="s">
        <v>1</v>
      </c>
      <c r="J18" s="55" t="s">
        <v>1</v>
      </c>
      <c r="K18" s="55" t="s">
        <v>1</v>
      </c>
      <c r="L18" s="55" t="s">
        <v>1</v>
      </c>
      <c r="M18" s="55" t="s">
        <v>1</v>
      </c>
      <c r="N18" s="55" t="s">
        <v>1</v>
      </c>
      <c r="O18" s="55" t="s">
        <v>1</v>
      </c>
      <c r="P18" s="55" t="s">
        <v>1</v>
      </c>
      <c r="Q18" s="55" t="s">
        <v>1</v>
      </c>
      <c r="R18" s="44"/>
      <c r="S18" s="44"/>
      <c r="T18" s="44"/>
      <c r="U18" s="44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</row>
    <row r="19" spans="1:54" ht="15">
      <c r="A19" s="18"/>
      <c r="B19" s="42" t="s">
        <v>287</v>
      </c>
      <c r="C19" s="261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</row>
  </sheetData>
  <sheetProtection/>
  <mergeCells count="1">
    <mergeCell ref="A3:B3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ILO</cp:lastModifiedBy>
  <cp:lastPrinted>2011-12-09T03:49:35Z</cp:lastPrinted>
  <dcterms:created xsi:type="dcterms:W3CDTF">2010-07-07T03:54:17Z</dcterms:created>
  <dcterms:modified xsi:type="dcterms:W3CDTF">2013-05-28T10:51:25Z</dcterms:modified>
  <cp:category/>
  <cp:version/>
  <cp:contentType/>
  <cp:contentStatus/>
</cp:coreProperties>
</file>